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FA49FA4D-F783-46AC-92DD-41A9AE7A86D7}" xr6:coauthVersionLast="47" xr6:coauthVersionMax="47" xr10:uidLastSave="{00000000-0000-0000-0000-000000000000}"/>
  <bookViews>
    <workbookView xWindow="-120" yWindow="-120" windowWidth="29040" windowHeight="15720" xr2:uid="{9A765EDB-E706-403A-8FDC-FD5AD6D47E05}"/>
  </bookViews>
  <sheets>
    <sheet name="Fórmules" sheetId="2" r:id="rId1"/>
    <sheet name="Assistent" sheetId="3" r:id="rId2"/>
    <sheet name="Funcions" sheetId="21" r:id="rId3"/>
    <sheet name="llibreria" sheetId="6" r:id="rId4"/>
    <sheet name="llibreria (2)" sheetId="20" r:id="rId5"/>
    <sheet name="factures pendents" sheetId="8" r:id="rId6"/>
    <sheet name="factures pendents (2)" sheetId="9" r:id="rId7"/>
    <sheet name="càlcul d'hores" sheetId="10" r:id="rId8"/>
    <sheet name="càlcul d'hores (2)" sheetId="18" r:id="rId9"/>
    <sheet name="ingressos - despeses" sheetId="12" r:id="rId10"/>
    <sheet name="ingressos - despeses (2)" sheetId="13" r:id="rId11"/>
    <sheet name="concatena" sheetId="14" r:id="rId12"/>
    <sheet name="concatena (2)" sheetId="15" r:id="rId13"/>
    <sheet name="centre meteorològic" sheetId="16" r:id="rId14"/>
    <sheet name="centre meteorològic (2)" sheetId="19" r:id="rId15"/>
    <sheet name="Full1" sheetId="17" state="hidden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20" l="1"/>
  <c r="C8" i="20"/>
  <c r="C9" i="20" s="1"/>
  <c r="C10" i="20" s="1"/>
  <c r="C11" i="20" s="1"/>
  <c r="C12" i="20" s="1"/>
  <c r="C13" i="20" s="1"/>
  <c r="C14" i="20" s="1"/>
  <c r="C15" i="20" s="1"/>
  <c r="C16" i="20" s="1"/>
  <c r="C17" i="20" s="1"/>
  <c r="C18" i="20" s="1"/>
  <c r="C19" i="20" s="1"/>
  <c r="C20" i="20" s="1"/>
  <c r="C21" i="20" s="1"/>
  <c r="C6" i="20"/>
  <c r="C5" i="20"/>
  <c r="C20" i="19"/>
  <c r="D20" i="19"/>
  <c r="E20" i="19"/>
  <c r="C21" i="19"/>
  <c r="D21" i="19"/>
  <c r="E21" i="19"/>
  <c r="C22" i="19"/>
  <c r="D22" i="19"/>
  <c r="E22" i="19"/>
  <c r="B22" i="19"/>
  <c r="B21" i="19"/>
  <c r="B20" i="19"/>
  <c r="F7" i="19"/>
  <c r="G7" i="19"/>
  <c r="H7" i="19"/>
  <c r="F8" i="19"/>
  <c r="G8" i="19"/>
  <c r="H8" i="19"/>
  <c r="F9" i="19"/>
  <c r="G9" i="19"/>
  <c r="H9" i="19"/>
  <c r="F10" i="19"/>
  <c r="G10" i="19"/>
  <c r="H10" i="19"/>
  <c r="F11" i="19"/>
  <c r="G11" i="19"/>
  <c r="H11" i="19"/>
  <c r="F12" i="19"/>
  <c r="G12" i="19"/>
  <c r="H12" i="19"/>
  <c r="F13" i="19"/>
  <c r="G13" i="19"/>
  <c r="H13" i="19"/>
  <c r="F14" i="19"/>
  <c r="G14" i="19"/>
  <c r="H14" i="19"/>
  <c r="F15" i="19"/>
  <c r="G15" i="19"/>
  <c r="H15" i="19"/>
  <c r="F16" i="19"/>
  <c r="G16" i="19"/>
  <c r="H16" i="19"/>
  <c r="F17" i="19"/>
  <c r="G17" i="19"/>
  <c r="H17" i="19"/>
  <c r="H6" i="19"/>
  <c r="G6" i="19"/>
  <c r="F6" i="19"/>
  <c r="D15" i="18"/>
  <c r="D6" i="18"/>
  <c r="D7" i="18"/>
  <c r="D8" i="18"/>
  <c r="D9" i="18"/>
  <c r="D10" i="18"/>
  <c r="D11" i="18"/>
  <c r="D12" i="18"/>
  <c r="D13" i="18"/>
  <c r="D14" i="18"/>
  <c r="D5" i="18"/>
  <c r="A2" i="18"/>
  <c r="B5" i="9"/>
  <c r="C5" i="9" s="1"/>
  <c r="E5" i="9" s="1"/>
  <c r="B6" i="9"/>
  <c r="C6" i="9" s="1"/>
  <c r="F6" i="9" s="1"/>
  <c r="B7" i="9"/>
  <c r="B7" i="8" s="1"/>
  <c r="B8" i="9"/>
  <c r="B8" i="8" s="1"/>
  <c r="B9" i="9"/>
  <c r="C9" i="9" s="1"/>
  <c r="F9" i="9" s="1"/>
  <c r="B10" i="9"/>
  <c r="C10" i="9" s="1"/>
  <c r="E10" i="9" s="1"/>
  <c r="B11" i="9"/>
  <c r="B11" i="8" s="1"/>
  <c r="B12" i="9"/>
  <c r="C12" i="9" s="1"/>
  <c r="F12" i="9" s="1"/>
  <c r="B13" i="9"/>
  <c r="C13" i="9" s="1"/>
  <c r="E13" i="9" s="1"/>
  <c r="B14" i="9"/>
  <c r="C14" i="9" s="1"/>
  <c r="F14" i="9" s="1"/>
  <c r="B15" i="9"/>
  <c r="B15" i="8" s="1"/>
  <c r="B16" i="9"/>
  <c r="C16" i="9" s="1"/>
  <c r="F16" i="9" s="1"/>
  <c r="B17" i="9"/>
  <c r="C17" i="9" s="1"/>
  <c r="F17" i="9" s="1"/>
  <c r="B18" i="9"/>
  <c r="C18" i="9" s="1"/>
  <c r="E18" i="9" s="1"/>
  <c r="B19" i="9"/>
  <c r="C19" i="9" s="1"/>
  <c r="F19" i="9" s="1"/>
  <c r="B20" i="9"/>
  <c r="C20" i="9" s="1"/>
  <c r="F20" i="9" s="1"/>
  <c r="B21" i="9"/>
  <c r="C21" i="9" s="1"/>
  <c r="E21" i="9" s="1"/>
  <c r="B4" i="9"/>
  <c r="C4" i="9" s="1"/>
  <c r="E4" i="9" s="1"/>
  <c r="A1" i="17"/>
  <c r="C5" i="16" s="1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G19" i="13"/>
  <c r="F19" i="13"/>
  <c r="C19" i="13"/>
  <c r="G18" i="13"/>
  <c r="F18" i="13"/>
  <c r="E18" i="13"/>
  <c r="D18" i="13"/>
  <c r="C18" i="13"/>
  <c r="B18" i="13"/>
  <c r="H18" i="13" s="1"/>
  <c r="H17" i="13"/>
  <c r="H16" i="13"/>
  <c r="H15" i="13"/>
  <c r="H14" i="13"/>
  <c r="H13" i="13"/>
  <c r="H12" i="13"/>
  <c r="H11" i="13"/>
  <c r="H10" i="13"/>
  <c r="H9" i="13"/>
  <c r="G7" i="13"/>
  <c r="F7" i="13"/>
  <c r="E7" i="13"/>
  <c r="E19" i="13" s="1"/>
  <c r="D7" i="13"/>
  <c r="D19" i="13" s="1"/>
  <c r="C7" i="13"/>
  <c r="B7" i="13"/>
  <c r="B19" i="13" s="1"/>
  <c r="H6" i="13"/>
  <c r="H5" i="13"/>
  <c r="H4" i="13"/>
  <c r="H3" i="13"/>
  <c r="A2" i="10"/>
  <c r="F1" i="2"/>
  <c r="C7" i="9" l="1"/>
  <c r="F7" i="9" s="1"/>
  <c r="C15" i="9"/>
  <c r="F15" i="9" s="1"/>
  <c r="B5" i="19"/>
  <c r="C5" i="19"/>
  <c r="D5" i="19"/>
  <c r="E5" i="19"/>
  <c r="C8" i="9"/>
  <c r="E8" i="9" s="1"/>
  <c r="B14" i="8"/>
  <c r="B12" i="8"/>
  <c r="B20" i="8"/>
  <c r="B18" i="8"/>
  <c r="B10" i="8"/>
  <c r="B6" i="8"/>
  <c r="C11" i="9"/>
  <c r="E11" i="9" s="1"/>
  <c r="B19" i="8"/>
  <c r="B17" i="8"/>
  <c r="B9" i="8"/>
  <c r="B16" i="8"/>
  <c r="B21" i="8"/>
  <c r="B13" i="8"/>
  <c r="B5" i="8"/>
  <c r="B4" i="8"/>
  <c r="E5" i="16"/>
  <c r="D5" i="16"/>
  <c r="B5" i="16"/>
  <c r="F4" i="9"/>
  <c r="F5" i="9"/>
  <c r="E20" i="9"/>
  <c r="E6" i="9"/>
  <c r="E14" i="9"/>
  <c r="E12" i="9"/>
  <c r="E16" i="9"/>
  <c r="F21" i="9"/>
  <c r="F13" i="9"/>
  <c r="B20" i="13"/>
  <c r="C20" i="13" s="1"/>
  <c r="D20" i="13" s="1"/>
  <c r="E20" i="13" s="1"/>
  <c r="F20" i="13" s="1"/>
  <c r="G20" i="13" s="1"/>
  <c r="H19" i="13"/>
  <c r="F10" i="9"/>
  <c r="F18" i="9"/>
  <c r="H7" i="13"/>
  <c r="E19" i="9"/>
  <c r="E9" i="9"/>
  <c r="E17" i="9"/>
  <c r="E7" i="9" l="1"/>
  <c r="E15" i="9"/>
  <c r="F8" i="9"/>
  <c r="F11" i="9"/>
</calcChain>
</file>

<file path=xl/sharedStrings.xml><?xml version="1.0" encoding="utf-8"?>
<sst xmlns="http://schemas.openxmlformats.org/spreadsheetml/2006/main" count="746" uniqueCount="406">
  <si>
    <t>Servei de compres</t>
  </si>
  <si>
    <t>Pressupost material d'informàtica</t>
  </si>
  <si>
    <t>Ordinadors</t>
  </si>
  <si>
    <t>Model</t>
  </si>
  <si>
    <t>Quantitat</t>
  </si>
  <si>
    <t>Preu unitari</t>
  </si>
  <si>
    <t>Preu total</t>
  </si>
  <si>
    <t>IVA</t>
  </si>
  <si>
    <t>Preu + IVA</t>
  </si>
  <si>
    <t>Ahtec</t>
  </si>
  <si>
    <t>Lug N011</t>
  </si>
  <si>
    <t>MSI</t>
  </si>
  <si>
    <t>Wind U100</t>
  </si>
  <si>
    <t>Acer</t>
  </si>
  <si>
    <t>Aspire One</t>
  </si>
  <si>
    <t>Total:</t>
  </si>
  <si>
    <t>Buidat avaluació</t>
  </si>
  <si>
    <t>Curs: Gestió de comandaments intermedis</t>
  </si>
  <si>
    <t>participants</t>
  </si>
  <si>
    <t>mitjana</t>
  </si>
  <si>
    <t>1. S’ha fomentat la participació ?</t>
  </si>
  <si>
    <t>2. Metodologia de treball emprada</t>
  </si>
  <si>
    <t xml:space="preserve">3. Activitats </t>
  </si>
  <si>
    <t xml:space="preserve">4. Continguts </t>
  </si>
  <si>
    <t xml:space="preserve">5. Docents </t>
  </si>
  <si>
    <t xml:space="preserve">6. Material </t>
  </si>
  <si>
    <t>7. Temporalització</t>
  </si>
  <si>
    <t xml:space="preserve">8. Local </t>
  </si>
  <si>
    <t>CATALÀ</t>
  </si>
  <si>
    <t>CASTELLÀ</t>
  </si>
  <si>
    <t>DESCRIPCIÓ</t>
  </si>
  <si>
    <t>ALTRES</t>
  </si>
  <si>
    <t>MITJANA</t>
  </si>
  <si>
    <t>PROMEDIO</t>
  </si>
  <si>
    <t>Retorna la mitjana dels seus arguments.</t>
  </si>
  <si>
    <t>PAGAMENT</t>
  </si>
  <si>
    <t>PAGO</t>
  </si>
  <si>
    <t>Calcula el pagament d'un préstec basat en pagaments constants i un tipus d'interès constants.</t>
  </si>
  <si>
    <t>CERCA I REFERÈNCIA</t>
  </si>
  <si>
    <t>COINCIDEIX</t>
  </si>
  <si>
    <t>COINCIDIR</t>
  </si>
  <si>
    <t>Retorna la posició relativa d'un element en una matriu, que coincideix amb un valor determinat en un ordre especificat.</t>
  </si>
  <si>
    <t>CONSULV</t>
  </si>
  <si>
    <t>BUSCARV</t>
  </si>
  <si>
    <t>Cerca un valor a la columna de més a l'esquerra d'una taula i retorna un valor a la mateixa fila des d'una columna especificada.</t>
  </si>
  <si>
    <t>INDEX</t>
  </si>
  <si>
    <t>INDICE</t>
  </si>
  <si>
    <t>Retorna un valor o una referència de la cel·la a la intersecció d'una fila i una columna concretes, en un interval determinat.</t>
  </si>
  <si>
    <t>DATA I HORA</t>
  </si>
  <si>
    <t>ACTUAL</t>
  </si>
  <si>
    <t>AHORA</t>
  </si>
  <si>
    <t>Retorna la data i l'hora actuals amb format de data i hora.</t>
  </si>
  <si>
    <t>ANY</t>
  </si>
  <si>
    <t>AÑO</t>
  </si>
  <si>
    <t>Retorna l'any d'una data.</t>
  </si>
  <si>
    <t>AVUI</t>
  </si>
  <si>
    <t>HOY</t>
  </si>
  <si>
    <t>Retorna la data actual amb format de data.</t>
  </si>
  <si>
    <t>DIA</t>
  </si>
  <si>
    <t>Retorna el dia del mes.</t>
  </si>
  <si>
    <t>DIASETM</t>
  </si>
  <si>
    <t>DIASEM</t>
  </si>
  <si>
    <t>Retorna un número de l'1 al 7 que identifica el dia de la setmana d'una data.</t>
  </si>
  <si>
    <t>MES</t>
  </si>
  <si>
    <t>Retorna el mes d'una data.</t>
  </si>
  <si>
    <t>LÒGIQUES</t>
  </si>
  <si>
    <t>I</t>
  </si>
  <si>
    <t>Y</t>
  </si>
  <si>
    <t>Retorna CERT si tots els arguments són CERTS</t>
  </si>
  <si>
    <t>NO</t>
  </si>
  <si>
    <t>Canvia FALS per CERT, o CERT per FALS.</t>
  </si>
  <si>
    <t>O</t>
  </si>
  <si>
    <t>Retorna CERT si algun dels arguments és CERT.</t>
  </si>
  <si>
    <t>SI</t>
  </si>
  <si>
    <t>Comprova si es compleix una condició i retorna un valor si és CERT i un altre si és FALS.</t>
  </si>
  <si>
    <t>SIERROR</t>
  </si>
  <si>
    <t>SI.ERROR</t>
  </si>
  <si>
    <t>Retorna un valor que s'especifica si l'expressió és un error, i el valor de l'expressió si no ho és.</t>
  </si>
  <si>
    <t>MATEMÀTIQUES</t>
  </si>
  <si>
    <t>ARRODONEIX</t>
  </si>
  <si>
    <t>REDONDEAR</t>
  </si>
  <si>
    <t>Arrodoneix un número al número de decimals especificat.</t>
  </si>
  <si>
    <t>COMPTA</t>
  </si>
  <si>
    <t>CONTAR</t>
  </si>
  <si>
    <t>Compta el nombre de cel·les d'un interval que contenen nombres</t>
  </si>
  <si>
    <t>COMPTA.SI.CONJUNT</t>
  </si>
  <si>
    <t>CONTAR.SI.CONJUNTO</t>
  </si>
  <si>
    <t>SUMA</t>
  </si>
  <si>
    <t>Suma tots els números d'un interval de cel·les</t>
  </si>
  <si>
    <t>SUMA.SI.CONJUNT</t>
  </si>
  <si>
    <t>SUMAR.SI.CONJUNTO</t>
  </si>
  <si>
    <t>Suma les cel·les especificades per un conjunt de condicions o criteris determinat.</t>
  </si>
  <si>
    <t>SUMAPRODUCTE</t>
  </si>
  <si>
    <t>SUMAPRODUCTO</t>
  </si>
  <si>
    <t>Retorna la suma dels productes dels intervals o les matrius corresponents.</t>
  </si>
  <si>
    <t>TEXT</t>
  </si>
  <si>
    <t>CERCAR</t>
  </si>
  <si>
    <t>HALLAR</t>
  </si>
  <si>
    <t>Retorna el número del caràcter on es troba un caràcter concret o una cadena de text, llegint d'esquerra a dreta.</t>
  </si>
  <si>
    <t>Uneix diverses cadenes de text en una de sola.</t>
  </si>
  <si>
    <t>DRETA</t>
  </si>
  <si>
    <t>DERECHA</t>
  </si>
  <si>
    <t>Retorna el número especificat de caràcters des de la fi d'una cadena de text.</t>
  </si>
  <si>
    <t>ESQUERRA</t>
  </si>
  <si>
    <t>IZQUIERDA</t>
  </si>
  <si>
    <t>Retorna el número especificat de caràcters des del començament d'una cadena de text.</t>
  </si>
  <si>
    <t>LLARG</t>
  </si>
  <si>
    <t>LARGO</t>
  </si>
  <si>
    <t>Retorna el número de caràcters d'una cadena de text.</t>
  </si>
  <si>
    <t>MIG</t>
  </si>
  <si>
    <t>EXTRAE</t>
  </si>
  <si>
    <t>Retorna els caràcters del centre d'una cadena de text, donada una posició inicial i la longitud.</t>
  </si>
  <si>
    <t>Import</t>
  </si>
  <si>
    <t>Març</t>
  </si>
  <si>
    <t>Febrer</t>
  </si>
  <si>
    <t>Gener</t>
  </si>
  <si>
    <t>Abril</t>
  </si>
  <si>
    <t>Control despeses llibreria</t>
  </si>
  <si>
    <t>Dotació actual:</t>
  </si>
  <si>
    <t>CONCEPTE</t>
  </si>
  <si>
    <t>QUANTITAT</t>
  </si>
  <si>
    <t>ROMANENT</t>
  </si>
  <si>
    <t>Romanent any passat</t>
  </si>
  <si>
    <t>Subs. Harvard-Deusto del 5/07  a  5/08</t>
  </si>
  <si>
    <t>La cuina de l'escriptura</t>
  </si>
  <si>
    <t>La edad de la insensatez</t>
  </si>
  <si>
    <t>Organización atenta</t>
  </si>
  <si>
    <t>Subsc.  PC World espanya 7/07 a 6/08</t>
  </si>
  <si>
    <t>Como conf. un plan de formacion</t>
  </si>
  <si>
    <t>Reingenieria del cambio</t>
  </si>
  <si>
    <t>Reingenieria de la empresa</t>
  </si>
  <si>
    <t>Estructuras paralelas de aprendizaje</t>
  </si>
  <si>
    <t>.desarrollo organizacional. Punto de vista n.</t>
  </si>
  <si>
    <t>Poder y desarrollo organizacional</t>
  </si>
  <si>
    <t>Consultoria de procesos. Vol. 2</t>
  </si>
  <si>
    <t>Del caos a la excelencia</t>
  </si>
  <si>
    <t>La estrategia para el cambio organizacional</t>
  </si>
  <si>
    <t>Consultoria sin fisuras</t>
  </si>
  <si>
    <t>Al frente de la organización</t>
  </si>
  <si>
    <t>Factures pendents de pagar</t>
  </si>
  <si>
    <t>Empresa</t>
  </si>
  <si>
    <t>Data</t>
  </si>
  <si>
    <t>Dies des de la data</t>
  </si>
  <si>
    <t>Recàrrec</t>
  </si>
  <si>
    <t>Import a pagar</t>
  </si>
  <si>
    <t>Iber mòdul</t>
  </si>
  <si>
    <t>Pauta</t>
  </si>
  <si>
    <t>Arlex</t>
  </si>
  <si>
    <t>Biok</t>
  </si>
  <si>
    <t>Daser</t>
  </si>
  <si>
    <t>Kali grup</t>
  </si>
  <si>
    <t>Ofiprix</t>
  </si>
  <si>
    <t>Nexo</t>
  </si>
  <si>
    <t>Ibersit</t>
  </si>
  <si>
    <t>Formastant</t>
  </si>
  <si>
    <t>Kemen</t>
  </si>
  <si>
    <t>Eurosur</t>
  </si>
  <si>
    <t>Laie</t>
  </si>
  <si>
    <t>Documenta</t>
  </si>
  <si>
    <t>Díaz de Santos</t>
  </si>
  <si>
    <t>Bosch</t>
  </si>
  <si>
    <t>Estudio</t>
  </si>
  <si>
    <t>Abacus</t>
  </si>
  <si>
    <t>Hores treballades</t>
  </si>
  <si>
    <t>Cognoms, Nom</t>
  </si>
  <si>
    <t>Entrada</t>
  </si>
  <si>
    <t>Sortida</t>
  </si>
  <si>
    <t>ARCO  GIMENEZ,  OLGA DEL</t>
  </si>
  <si>
    <t>LARA  GARCIA,  ESTHER</t>
  </si>
  <si>
    <t>MARTINEZ  SANCHEZ,  M CARMEN</t>
  </si>
  <si>
    <t>PIEDRAFITA  CRESPO,  ESPERANZA</t>
  </si>
  <si>
    <t>SERO  RAMON,  JOSE M</t>
  </si>
  <si>
    <t>SERRAT  PAGES,  MONTSERRAT</t>
  </si>
  <si>
    <t>TORRELLA  PERNIA,  JAIME</t>
  </si>
  <si>
    <t>TORRES  VISIEDO,  JACINTO</t>
  </si>
  <si>
    <t>VELAZQUEZ  GONZALEZ,  ALEXANDRE</t>
  </si>
  <si>
    <t>VILA  BRICHS,  MONTSERRAT</t>
  </si>
  <si>
    <t xml:space="preserve">gener </t>
  </si>
  <si>
    <t>febrer</t>
  </si>
  <si>
    <t>març</t>
  </si>
  <si>
    <t>abril</t>
  </si>
  <si>
    <t>maig</t>
  </si>
  <si>
    <t>juny</t>
  </si>
  <si>
    <t>Total</t>
  </si>
  <si>
    <t>INGRESSOS</t>
  </si>
  <si>
    <t>salari net</t>
  </si>
  <si>
    <t>pagues extres</t>
  </si>
  <si>
    <t>renta</t>
  </si>
  <si>
    <t>varis</t>
  </si>
  <si>
    <t>Total ingressos</t>
  </si>
  <si>
    <t>DESPESES</t>
  </si>
  <si>
    <t>gas</t>
  </si>
  <si>
    <t>aigua</t>
  </si>
  <si>
    <t>llum</t>
  </si>
  <si>
    <t>telèfon</t>
  </si>
  <si>
    <t>hipoteca</t>
  </si>
  <si>
    <t>escola</t>
  </si>
  <si>
    <t>menjar</t>
  </si>
  <si>
    <t>vacances</t>
  </si>
  <si>
    <t>Total despeses</t>
  </si>
  <si>
    <t>Ingressos- despeses</t>
  </si>
  <si>
    <t>saldo acumulat</t>
  </si>
  <si>
    <t>COG1</t>
  </si>
  <si>
    <t>COG2</t>
  </si>
  <si>
    <t>NOM</t>
  </si>
  <si>
    <t>COGNOMS i NOM</t>
  </si>
  <si>
    <t>Cognoms i Nom</t>
  </si>
  <si>
    <t>BRAU</t>
  </si>
  <si>
    <t>VILALTA</t>
  </si>
  <si>
    <t>MIQUEL</t>
  </si>
  <si>
    <t>ROBERT</t>
  </si>
  <si>
    <t>LOPEZ</t>
  </si>
  <si>
    <t>ANGELS</t>
  </si>
  <si>
    <t>CAMPS</t>
  </si>
  <si>
    <t>GONZALEZ</t>
  </si>
  <si>
    <t>LLUISA</t>
  </si>
  <si>
    <t>CIVIT</t>
  </si>
  <si>
    <t>DELCOR</t>
  </si>
  <si>
    <t>ALBERT</t>
  </si>
  <si>
    <t>SOLER</t>
  </si>
  <si>
    <t>CAMPINS</t>
  </si>
  <si>
    <t>DAMIÀ</t>
  </si>
  <si>
    <t>SERRES</t>
  </si>
  <si>
    <t>FLORES</t>
  </si>
  <si>
    <t>JOAN</t>
  </si>
  <si>
    <t>FONTS</t>
  </si>
  <si>
    <t>ALCALA</t>
  </si>
  <si>
    <t>GABRIEL</t>
  </si>
  <si>
    <t>FERNANDEZ</t>
  </si>
  <si>
    <t>RUIZ</t>
  </si>
  <si>
    <t>CARME</t>
  </si>
  <si>
    <t>CORTES</t>
  </si>
  <si>
    <t>JUAN</t>
  </si>
  <si>
    <t>RODRIGUEZ</t>
  </si>
  <si>
    <t>VICTORIA</t>
  </si>
  <si>
    <t>RIUS</t>
  </si>
  <si>
    <t>LUCENO</t>
  </si>
  <si>
    <t>PONS</t>
  </si>
  <si>
    <t>GARCIA</t>
  </si>
  <si>
    <t>JOSEP</t>
  </si>
  <si>
    <t>CASELLES</t>
  </si>
  <si>
    <t>AGUILAR</t>
  </si>
  <si>
    <t>FCO JOSE</t>
  </si>
  <si>
    <t>MORERA</t>
  </si>
  <si>
    <t>MONREAL</t>
  </si>
  <si>
    <t>SOROLLA</t>
  </si>
  <si>
    <t>ARELLANO</t>
  </si>
  <si>
    <t>ANTONIO</t>
  </si>
  <si>
    <t>MARTINEZ</t>
  </si>
  <si>
    <t>SANCHEZ</t>
  </si>
  <si>
    <t>M CARMEN</t>
  </si>
  <si>
    <t>ALEGRIA</t>
  </si>
  <si>
    <t>ALEJANDRO</t>
  </si>
  <si>
    <t>JOSE</t>
  </si>
  <si>
    <t>COSTA</t>
  </si>
  <si>
    <t>MOLINARI</t>
  </si>
  <si>
    <t>JESUS</t>
  </si>
  <si>
    <t>LANCHO</t>
  </si>
  <si>
    <t>CERRO</t>
  </si>
  <si>
    <t>FRANCISCO</t>
  </si>
  <si>
    <t>CONCEPCION</t>
  </si>
  <si>
    <t>JUAREZ</t>
  </si>
  <si>
    <t>ALFREDO</t>
  </si>
  <si>
    <t>SOTOMAYOR</t>
  </si>
  <si>
    <t>ROMAN</t>
  </si>
  <si>
    <t>CAMPO</t>
  </si>
  <si>
    <t>ONCINS</t>
  </si>
  <si>
    <t>JOAQUIN</t>
  </si>
  <si>
    <t>CERRILLO</t>
  </si>
  <si>
    <t>ONOFRE</t>
  </si>
  <si>
    <t>MARTI</t>
  </si>
  <si>
    <t>VIZCARRI</t>
  </si>
  <si>
    <t>ROSA</t>
  </si>
  <si>
    <t>HUESCA</t>
  </si>
  <si>
    <t>ARCHS</t>
  </si>
  <si>
    <t>PEREZ</t>
  </si>
  <si>
    <t>CASTEJON</t>
  </si>
  <si>
    <t>NAVARRO</t>
  </si>
  <si>
    <t>ANGEL</t>
  </si>
  <si>
    <t>CADENAS</t>
  </si>
  <si>
    <t>DOMINGO</t>
  </si>
  <si>
    <t>DOMENECH</t>
  </si>
  <si>
    <t>ARIZA</t>
  </si>
  <si>
    <t>AMADEO</t>
  </si>
  <si>
    <t>MANERO</t>
  </si>
  <si>
    <t>CALVO</t>
  </si>
  <si>
    <t>ADRIAN</t>
  </si>
  <si>
    <t>REQUENA</t>
  </si>
  <si>
    <t>PALACIOS</t>
  </si>
  <si>
    <t>FIDEL</t>
  </si>
  <si>
    <t>BENITO</t>
  </si>
  <si>
    <t>RAFAEL</t>
  </si>
  <si>
    <t>PUIG</t>
  </si>
  <si>
    <t>VILLAGRASA</t>
  </si>
  <si>
    <t>AGUSTIN</t>
  </si>
  <si>
    <t>SALA</t>
  </si>
  <si>
    <t>TORRES</t>
  </si>
  <si>
    <t>TOLEDANO</t>
  </si>
  <si>
    <t>ESCUDERO</t>
  </si>
  <si>
    <t>PABLO</t>
  </si>
  <si>
    <t>FERRER</t>
  </si>
  <si>
    <t>CAMPA</t>
  </si>
  <si>
    <t>MONTSERRAT</t>
  </si>
  <si>
    <t>GARCIMARTIN</t>
  </si>
  <si>
    <t>JULIO C</t>
  </si>
  <si>
    <t>LAUSIN</t>
  </si>
  <si>
    <t>GOMEZ</t>
  </si>
  <si>
    <t>DANIEL</t>
  </si>
  <si>
    <t>LABORDA</t>
  </si>
  <si>
    <t>VILA</t>
  </si>
  <si>
    <t>JORGE</t>
  </si>
  <si>
    <t>GALVEZ</t>
  </si>
  <si>
    <t>BATALLA</t>
  </si>
  <si>
    <t>BA/ERES</t>
  </si>
  <si>
    <t>SEBASTIAN</t>
  </si>
  <si>
    <t>BARBERA</t>
  </si>
  <si>
    <t>FORTUNY</t>
  </si>
  <si>
    <t>M REINA</t>
  </si>
  <si>
    <t>XIFRA</t>
  </si>
  <si>
    <t>GRAU</t>
  </si>
  <si>
    <t>M TERESA</t>
  </si>
  <si>
    <t>OSET</t>
  </si>
  <si>
    <t>GEMA</t>
  </si>
  <si>
    <t>Brau Vilalta, Miquel</t>
  </si>
  <si>
    <t>Robert Lopez, Angels</t>
  </si>
  <si>
    <t>Camps Gonzalez, Lluisa</t>
  </si>
  <si>
    <t>Civit Delcor, Albert</t>
  </si>
  <si>
    <t>Soler Campins, Damià</t>
  </si>
  <si>
    <t>Serres Flores, Joan</t>
  </si>
  <si>
    <t>Fonts Alcala, Gabriel</t>
  </si>
  <si>
    <t>Fernandez Ruiz, Carme</t>
  </si>
  <si>
    <t>Flores Cortes, Juan</t>
  </si>
  <si>
    <t>Rodriguez Rodriguez, Victoria</t>
  </si>
  <si>
    <t>Rius Luceno, Joan</t>
  </si>
  <si>
    <t>Pons Garcia, Josep</t>
  </si>
  <si>
    <t>Caselles Aguilar, Fco Jose</t>
  </si>
  <si>
    <t>Morera Monreal, Juan</t>
  </si>
  <si>
    <t>Sorolla Arellano, Antonio</t>
  </si>
  <si>
    <t>Martinez Sanchez, M Carmen</t>
  </si>
  <si>
    <t>Alegria Rodriguez, Alejandro</t>
  </si>
  <si>
    <t>Ruiz Lopez, Jose</t>
  </si>
  <si>
    <t>Costa Molinari, Jesus</t>
  </si>
  <si>
    <t>Lancho Cerro, Francisco</t>
  </si>
  <si>
    <t>Fernandez Lopez, Concepcion</t>
  </si>
  <si>
    <t>Juarez Martinez, Alfredo</t>
  </si>
  <si>
    <t>Sotomayor Garcia, Jose</t>
  </si>
  <si>
    <t>Ruiz Roman, Francisco</t>
  </si>
  <si>
    <t>Campo Oncins, Joaquin</t>
  </si>
  <si>
    <t>Cerrillo Lopez, Onofre</t>
  </si>
  <si>
    <t>Marti Vizcarri, Rosa</t>
  </si>
  <si>
    <t>Huesca Archs, Francisco</t>
  </si>
  <si>
    <t>Perez Sanchez, Victoria</t>
  </si>
  <si>
    <t>Castejon Navarro, Angel</t>
  </si>
  <si>
    <t>Cadenas Perez, Domingo</t>
  </si>
  <si>
    <t>Domenech Ariza, Amadeo</t>
  </si>
  <si>
    <t>Manero Calvo, Adrian</t>
  </si>
  <si>
    <t>Requena Palacios, Fidel</t>
  </si>
  <si>
    <t>Benito Perez, Rafael</t>
  </si>
  <si>
    <t>Puig Villagrasa, Agustin</t>
  </si>
  <si>
    <t>Gonzalez Garcia, Juan</t>
  </si>
  <si>
    <t>Sala Torres, Jose</t>
  </si>
  <si>
    <t>Toledano Escudero, Pablo</t>
  </si>
  <si>
    <t>Ferrer Campa, Montserrat</t>
  </si>
  <si>
    <t>Sanchez Garcimartin, Julio C</t>
  </si>
  <si>
    <t>Lausin Gomez, Daniel</t>
  </si>
  <si>
    <t>Laborda Vila, Jorge</t>
  </si>
  <si>
    <t>Garcia Galvez, Gabriel</t>
  </si>
  <si>
    <t>Batalla Ba/Eres, Sebastian</t>
  </si>
  <si>
    <t>Barbera Fortuny, M Reina</t>
  </si>
  <si>
    <t>Xifra Grau, M Teresa</t>
  </si>
  <si>
    <t>Lopez Oset, Gema</t>
  </si>
  <si>
    <t>Martinez Martinez, Victoria</t>
  </si>
  <si>
    <t>1er. semestre 2022</t>
  </si>
  <si>
    <t>MESOS</t>
  </si>
  <si>
    <t>MÀX.</t>
  </si>
  <si>
    <t>MÍN.</t>
  </si>
  <si>
    <t>Temp. Màx..:</t>
  </si>
  <si>
    <t>Temp. Mín.:</t>
  </si>
  <si>
    <t>Temp. Mitja:</t>
  </si>
  <si>
    <t>CENTRE METEOROLÒGIC</t>
  </si>
  <si>
    <t>MITJANA DE LES TEMPERATURES EN ELS DARRERS QUATRE ANYS</t>
  </si>
  <si>
    <t>Hores Treballades</t>
  </si>
  <si>
    <t>Maig</t>
  </si>
  <si>
    <t>Juny</t>
  </si>
  <si>
    <t>Juliol</t>
  </si>
  <si>
    <t>Agost</t>
  </si>
  <si>
    <t>Setembre</t>
  </si>
  <si>
    <t>Octubre</t>
  </si>
  <si>
    <t>Novembre</t>
  </si>
  <si>
    <t>Desembre</t>
  </si>
  <si>
    <t>Temp. Mitjana:</t>
  </si>
  <si>
    <t>CONCAT</t>
  </si>
  <si>
    <t>Compta el número de cel·les especificades per un conjunt de condicions o criteris determinat.</t>
  </si>
  <si>
    <t>MICROSOFT EXCEL</t>
  </si>
  <si>
    <t>LIBREOFFICE CALC</t>
  </si>
  <si>
    <t>PMT</t>
  </si>
  <si>
    <t>CONSULTAV</t>
  </si>
  <si>
    <t>ARA</t>
  </si>
  <si>
    <t>DIASETMANA</t>
  </si>
  <si>
    <t>ARROD</t>
  </si>
  <si>
    <t>COMPTASICONJUNT</t>
  </si>
  <si>
    <t>SUMASICONJUNT</t>
  </si>
  <si>
    <t>SUMA.PRODUCTO</t>
  </si>
  <si>
    <t>CERCA</t>
  </si>
  <si>
    <t>LONG</t>
  </si>
  <si>
    <t>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</si>
</sst>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Data:&quot;\ d/mm/yy"/>
    <numFmt numFmtId="165" formatCode="[h]:mm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MS Sans Serif"/>
    </font>
    <font>
      <b/>
      <sz val="11"/>
      <color indexed="9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7" tint="0.79998168889431442"/>
        <bgColor rgb="FFFFFF99"/>
      </patternFill>
    </fill>
    <fill>
      <patternFill patternType="gray125">
        <fgColor indexed="13"/>
        <bgColor theme="5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9" fillId="0" borderId="0"/>
    <xf numFmtId="0" fontId="12" fillId="0" borderId="0"/>
  </cellStyleXfs>
  <cellXfs count="81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/>
    <xf numFmtId="14" fontId="3" fillId="0" borderId="0" xfId="1" applyNumberFormat="1" applyFont="1"/>
    <xf numFmtId="14" fontId="4" fillId="0" borderId="0" xfId="1" applyNumberFormat="1" applyFont="1" applyAlignment="1">
      <alignment horizontal="left"/>
    </xf>
    <xf numFmtId="2" fontId="3" fillId="0" borderId="0" xfId="1" applyNumberFormat="1" applyFont="1"/>
    <xf numFmtId="1" fontId="3" fillId="0" borderId="0" xfId="1" applyNumberFormat="1" applyFont="1"/>
    <xf numFmtId="3" fontId="3" fillId="0" borderId="0" xfId="1" applyNumberFormat="1" applyFont="1"/>
    <xf numFmtId="0" fontId="4" fillId="0" borderId="0" xfId="1" applyFont="1"/>
    <xf numFmtId="0" fontId="3" fillId="0" borderId="1" xfId="1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indent="1"/>
    </xf>
    <xf numFmtId="0" fontId="0" fillId="0" borderId="2" xfId="0" applyBorder="1" applyAlignment="1">
      <alignment horizontal="center" vertical="center"/>
    </xf>
    <xf numFmtId="0" fontId="5" fillId="0" borderId="2" xfId="2" applyFont="1" applyBorder="1"/>
    <xf numFmtId="0" fontId="5" fillId="2" borderId="2" xfId="2" applyFont="1" applyFill="1" applyBorder="1"/>
    <xf numFmtId="4" fontId="7" fillId="2" borderId="2" xfId="2" applyNumberFormat="1" applyFont="1" applyFill="1" applyBorder="1"/>
    <xf numFmtId="0" fontId="5" fillId="0" borderId="0" xfId="2" applyFont="1"/>
    <xf numFmtId="4" fontId="8" fillId="0" borderId="2" xfId="2" applyNumberFormat="1" applyFont="1" applyBorder="1"/>
    <xf numFmtId="4" fontId="5" fillId="0" borderId="2" xfId="2" applyNumberFormat="1" applyFont="1" applyBorder="1"/>
    <xf numFmtId="0" fontId="5" fillId="0" borderId="0" xfId="3" applyFont="1"/>
    <xf numFmtId="0" fontId="5" fillId="0" borderId="2" xfId="3" applyFont="1" applyBorder="1"/>
    <xf numFmtId="14" fontId="5" fillId="0" borderId="2" xfId="3" applyNumberFormat="1" applyFont="1" applyBorder="1"/>
    <xf numFmtId="4" fontId="5" fillId="0" borderId="2" xfId="3" applyNumberFormat="1" applyFont="1" applyBorder="1"/>
    <xf numFmtId="4" fontId="5" fillId="0" borderId="0" xfId="3" applyNumberFormat="1" applyFont="1"/>
    <xf numFmtId="1" fontId="5" fillId="0" borderId="0" xfId="3" applyNumberFormat="1" applyFont="1"/>
    <xf numFmtId="0" fontId="7" fillId="0" borderId="0" xfId="3" applyFont="1"/>
    <xf numFmtId="164" fontId="7" fillId="0" borderId="0" xfId="3" applyNumberFormat="1" applyFont="1" applyAlignment="1">
      <alignment horizontal="left"/>
    </xf>
    <xf numFmtId="20" fontId="5" fillId="0" borderId="2" xfId="3" applyNumberFormat="1" applyFont="1" applyBorder="1" applyProtection="1">
      <protection locked="0"/>
    </xf>
    <xf numFmtId="0" fontId="10" fillId="4" borderId="2" xfId="3" applyFont="1" applyFill="1" applyBorder="1"/>
    <xf numFmtId="3" fontId="10" fillId="4" borderId="2" xfId="3" applyNumberFormat="1" applyFont="1" applyFill="1" applyBorder="1"/>
    <xf numFmtId="3" fontId="7" fillId="5" borderId="2" xfId="3" applyNumberFormat="1" applyFont="1" applyFill="1" applyBorder="1" applyAlignment="1">
      <alignment horizontal="center"/>
    </xf>
    <xf numFmtId="0" fontId="11" fillId="3" borderId="2" xfId="3" applyFont="1" applyFill="1" applyBorder="1"/>
    <xf numFmtId="3" fontId="5" fillId="3" borderId="2" xfId="3" applyNumberFormat="1" applyFont="1" applyFill="1" applyBorder="1"/>
    <xf numFmtId="3" fontId="5" fillId="5" borderId="2" xfId="3" applyNumberFormat="1" applyFont="1" applyFill="1" applyBorder="1"/>
    <xf numFmtId="3" fontId="5" fillId="0" borderId="2" xfId="3" applyNumberFormat="1" applyFont="1" applyBorder="1"/>
    <xf numFmtId="0" fontId="7" fillId="5" borderId="2" xfId="3" applyFont="1" applyFill="1" applyBorder="1"/>
    <xf numFmtId="3" fontId="5" fillId="0" borderId="0" xfId="3" applyNumberFormat="1" applyFont="1"/>
    <xf numFmtId="4" fontId="5" fillId="5" borderId="2" xfId="3" applyNumberFormat="1" applyFont="1" applyFill="1" applyBorder="1"/>
    <xf numFmtId="4" fontId="5" fillId="3" borderId="2" xfId="3" applyNumberFormat="1" applyFont="1" applyFill="1" applyBorder="1"/>
    <xf numFmtId="0" fontId="13" fillId="0" borderId="0" xfId="4" applyFont="1" applyAlignment="1">
      <alignment horizontal="centerContinuous"/>
    </xf>
    <xf numFmtId="0" fontId="14" fillId="0" borderId="0" xfId="4" applyFont="1" applyAlignment="1">
      <alignment horizontal="centerContinuous"/>
    </xf>
    <xf numFmtId="0" fontId="14" fillId="0" borderId="0" xfId="4" applyFont="1"/>
    <xf numFmtId="0" fontId="5" fillId="0" borderId="0" xfId="4" applyFont="1" applyAlignment="1">
      <alignment horizontal="centerContinuous"/>
    </xf>
    <xf numFmtId="0" fontId="5" fillId="0" borderId="0" xfId="4" applyFont="1"/>
    <xf numFmtId="0" fontId="5" fillId="0" borderId="3" xfId="4" applyFont="1" applyBorder="1"/>
    <xf numFmtId="2" fontId="5" fillId="0" borderId="3" xfId="4" applyNumberFormat="1" applyFont="1" applyBorder="1"/>
    <xf numFmtId="0" fontId="0" fillId="0" borderId="2" xfId="0" applyBorder="1" applyAlignment="1">
      <alignment horizontal="left" vertical="center" indent="1"/>
    </xf>
    <xf numFmtId="14" fontId="5" fillId="0" borderId="2" xfId="3" applyNumberFormat="1" applyFont="1" applyBorder="1" applyProtection="1">
      <protection hidden="1"/>
    </xf>
    <xf numFmtId="0" fontId="4" fillId="6" borderId="1" xfId="1" applyFont="1" applyFill="1" applyBorder="1" applyAlignment="1">
      <alignment horizontal="center"/>
    </xf>
    <xf numFmtId="0" fontId="3" fillId="7" borderId="1" xfId="1" applyFont="1" applyFill="1" applyBorder="1"/>
    <xf numFmtId="0" fontId="7" fillId="10" borderId="2" xfId="3" applyFont="1" applyFill="1" applyBorder="1" applyAlignment="1">
      <alignment horizontal="left" vertical="center"/>
    </xf>
    <xf numFmtId="0" fontId="7" fillId="10" borderId="2" xfId="3" applyFont="1" applyFill="1" applyBorder="1" applyAlignment="1">
      <alignment horizontal="right" vertical="center"/>
    </xf>
    <xf numFmtId="0" fontId="7" fillId="10" borderId="2" xfId="3" applyFont="1" applyFill="1" applyBorder="1" applyAlignment="1">
      <alignment horizontal="right" vertical="center" wrapText="1"/>
    </xf>
    <xf numFmtId="20" fontId="5" fillId="9" borderId="2" xfId="3" applyNumberFormat="1" applyFont="1" applyFill="1" applyBorder="1" applyProtection="1">
      <protection locked="0"/>
    </xf>
    <xf numFmtId="20" fontId="5" fillId="9" borderId="2" xfId="3" applyNumberFormat="1" applyFont="1" applyFill="1" applyBorder="1"/>
    <xf numFmtId="20" fontId="5" fillId="0" borderId="4" xfId="3" applyNumberFormat="1" applyFont="1" applyBorder="1" applyProtection="1">
      <protection locked="0"/>
    </xf>
    <xf numFmtId="0" fontId="7" fillId="0" borderId="0" xfId="3" applyFont="1" applyAlignment="1">
      <alignment horizontal="right"/>
    </xf>
    <xf numFmtId="165" fontId="5" fillId="9" borderId="2" xfId="3" applyNumberFormat="1" applyFont="1" applyFill="1" applyBorder="1"/>
    <xf numFmtId="0" fontId="5" fillId="9" borderId="0" xfId="4" applyFont="1" applyFill="1"/>
    <xf numFmtId="2" fontId="5" fillId="9" borderId="0" xfId="4" applyNumberFormat="1" applyFont="1" applyFill="1"/>
    <xf numFmtId="0" fontId="7" fillId="10" borderId="3" xfId="4" applyFont="1" applyFill="1" applyBorder="1" applyAlignment="1">
      <alignment horizontal="left"/>
    </xf>
    <xf numFmtId="0" fontId="7" fillId="10" borderId="3" xfId="4" applyFont="1" applyFill="1" applyBorder="1" applyAlignment="1">
      <alignment horizontal="right"/>
    </xf>
    <xf numFmtId="0" fontId="7" fillId="10" borderId="0" xfId="4" applyFont="1" applyFill="1"/>
    <xf numFmtId="4" fontId="5" fillId="9" borderId="0" xfId="4" applyNumberFormat="1" applyFont="1" applyFill="1"/>
    <xf numFmtId="0" fontId="7" fillId="8" borderId="2" xfId="2" applyFont="1" applyFill="1" applyBorder="1" applyAlignment="1">
      <alignment horizontal="center"/>
    </xf>
    <xf numFmtId="0" fontId="8" fillId="0" borderId="2" xfId="2" applyFont="1" applyBorder="1"/>
    <xf numFmtId="0" fontId="5" fillId="9" borderId="2" xfId="2" applyFont="1" applyFill="1" applyBorder="1"/>
    <xf numFmtId="4" fontId="5" fillId="9" borderId="2" xfId="2" applyNumberFormat="1" applyFont="1" applyFill="1" applyBorder="1"/>
    <xf numFmtId="0" fontId="5" fillId="9" borderId="2" xfId="3" applyFont="1" applyFill="1" applyBorder="1"/>
    <xf numFmtId="0" fontId="7" fillId="10" borderId="2" xfId="3" applyFont="1" applyFill="1" applyBorder="1"/>
    <xf numFmtId="4" fontId="5" fillId="9" borderId="2" xfId="3" applyNumberFormat="1" applyFont="1" applyFill="1" applyBorder="1"/>
    <xf numFmtId="3" fontId="5" fillId="9" borderId="2" xfId="3" applyNumberFormat="1" applyFont="1" applyFill="1" applyBorder="1"/>
    <xf numFmtId="1" fontId="5" fillId="9" borderId="2" xfId="3" applyNumberFormat="1" applyFont="1" applyFill="1" applyBorder="1"/>
    <xf numFmtId="1" fontId="7" fillId="10" borderId="2" xfId="3" applyNumberFormat="1" applyFont="1" applyFill="1" applyBorder="1"/>
    <xf numFmtId="0" fontId="4" fillId="6" borderId="1" xfId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 wrapText="1"/>
    </xf>
    <xf numFmtId="0" fontId="0" fillId="11" borderId="4" xfId="0" applyFill="1" applyBorder="1" applyAlignment="1">
      <alignment horizontal="centerContinuous"/>
    </xf>
    <xf numFmtId="0" fontId="0" fillId="11" borderId="5" xfId="0" applyFill="1" applyBorder="1" applyAlignment="1">
      <alignment horizontal="centerContinuous"/>
    </xf>
    <xf numFmtId="0" fontId="0" fillId="12" borderId="4" xfId="0" applyFill="1" applyBorder="1" applyAlignment="1">
      <alignment horizontal="centerContinuous"/>
    </xf>
    <xf numFmtId="0" fontId="0" fillId="12" borderId="5" xfId="0" applyFill="1" applyBorder="1" applyAlignment="1">
      <alignment horizontal="centerContinuous"/>
    </xf>
  </cellXfs>
  <cellStyles count="5">
    <cellStyle name="Normal" xfId="0" builtinId="0"/>
    <cellStyle name="Normal 2" xfId="1" xr:uid="{10937BE3-F81F-40F1-9E71-E50387B021DE}"/>
    <cellStyle name="Normal 3" xfId="3" xr:uid="{F4AFCE47-FD60-46AC-BC1B-3ED7C0EB7433}"/>
    <cellStyle name="Normal 4" xfId="4" xr:uid="{3F635FC2-BCBC-43AC-ABAA-F85BAB0766A9}"/>
    <cellStyle name="Normal_pràctica 04" xfId="2" xr:uid="{69112683-7D04-4483-B668-379F5DEB94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21</xdr:row>
      <xdr:rowOff>123825</xdr:rowOff>
    </xdr:from>
    <xdr:to>
      <xdr:col>3</xdr:col>
      <xdr:colOff>28575</xdr:colOff>
      <xdr:row>29</xdr:row>
      <xdr:rowOff>104775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5147FA0-79C8-4FAC-953D-AE5B14108525}"/>
            </a:ext>
          </a:extLst>
        </xdr:cNvPr>
        <xdr:cNvSpPr txBox="1">
          <a:spLocks noChangeArrowheads="1"/>
        </xdr:cNvSpPr>
      </xdr:nvSpPr>
      <xdr:spPr bwMode="auto">
        <a:xfrm>
          <a:off x="619125" y="4191000"/>
          <a:ext cx="4295775" cy="1504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C5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Introdueix aquesta fórmula: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=B5+C2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Enter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C6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Introdueix aquesta fórmula: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=C5-B6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Enter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5. Arrossega la fórmula fins 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C21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6. Desa el fitxer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0</xdr:row>
      <xdr:rowOff>142875</xdr:rowOff>
    </xdr:from>
    <xdr:to>
      <xdr:col>11</xdr:col>
      <xdr:colOff>276225</xdr:colOff>
      <xdr:row>23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7861CD5-35DB-4B12-B7F7-91E393C64EAE}"/>
            </a:ext>
          </a:extLst>
        </xdr:cNvPr>
        <xdr:cNvSpPr txBox="1">
          <a:spLocks noChangeArrowheads="1"/>
        </xdr:cNvSpPr>
      </xdr:nvSpPr>
      <xdr:spPr bwMode="auto">
        <a:xfrm>
          <a:off x="5829300" y="142875"/>
          <a:ext cx="3962400" cy="425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Aquest exercici servirà per practicar la funció condicional </a:t>
          </a:r>
          <a:r>
            <a:rPr lang="es-ES" sz="1200" b="1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=si(condició;valor_si;valor_no) 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(s'utilitza quan volem aplicar una fórmula o introduir una informació que depèn de si una determinada condició es compleix o no).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Per saber quants dies han passat des de la data de la factura fins al dia actual farem això: a la cel·la C4 i escriurem la fórmula: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=AVUI()-B4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Arrossega la fórmula fins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C21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Les factures a les quals els 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Dies des de la data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sobrepassin els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90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se'ls hi afegirà un recàrrec d'un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15%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sobre l'import.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A la columna 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Recàrrec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ens interessa que aparegui escrit SÍ o NO en funció de si la factura corresponent té recàrrec o no.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Situa't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E4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escriu aquesta funció: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=SI(C4&gt;90;"sí";"no")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5. Arrossega la fórmula fins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E21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6. Situa't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F4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escriu aquesta funció: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=SI(C4&gt;90;D4*1,15;D4)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Aquesta funció farà que s'incrementi un 15% l'import de les factures que en el camp 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Dies des de la data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superin els 90 dies.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7. Arrossega la fórmula fins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F21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15</xdr:row>
      <xdr:rowOff>180975</xdr:rowOff>
    </xdr:from>
    <xdr:to>
      <xdr:col>3</xdr:col>
      <xdr:colOff>1209674</xdr:colOff>
      <xdr:row>24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05CC1F7-FDA5-4836-9645-84D134343F1C}"/>
            </a:ext>
          </a:extLst>
        </xdr:cNvPr>
        <xdr:cNvSpPr txBox="1">
          <a:spLocks noChangeArrowheads="1"/>
        </xdr:cNvSpPr>
      </xdr:nvSpPr>
      <xdr:spPr bwMode="auto">
        <a:xfrm>
          <a:off x="133349" y="3038475"/>
          <a:ext cx="5876925" cy="1533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En aquest full de càlcul ens interessa saber el total d'hores treballades pels treballadors durant un dia determinat.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Situa't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D5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escriu aquesta fórmula: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=C5-B5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Arrossega la fórmula fins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D14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Situa't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D15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suma el rang de cel·les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D5:D14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Tria un format de cel·la adient per tal de veure correctament el total d'hores treballades.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0</xdr:row>
      <xdr:rowOff>152400</xdr:rowOff>
    </xdr:from>
    <xdr:to>
      <xdr:col>13</xdr:col>
      <xdr:colOff>747661</xdr:colOff>
      <xdr:row>15</xdr:row>
      <xdr:rowOff>10242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C8761AC-63E7-4A04-A094-D21217C1D822}"/>
            </a:ext>
          </a:extLst>
        </xdr:cNvPr>
        <xdr:cNvSpPr txBox="1">
          <a:spLocks noChangeArrowheads="1"/>
        </xdr:cNvSpPr>
      </xdr:nvSpPr>
      <xdr:spPr bwMode="auto">
        <a:xfrm>
          <a:off x="6912077" y="152400"/>
          <a:ext cx="4384778" cy="28177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En aquest full ens interessa calcular els totals d'ingressos i despeses per mesos i per conceptes. Els ingressos menys les despeses i el saldo acumulat del primer semestre de l'any.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Situa't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H3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suma el rang de cel·les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B3:G3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 Arrossega la fórmula fins 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H18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Situa't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B7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suma el rang de cel·les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B3:B6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 Arrossega la fórmula fins 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G7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Situa't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B18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suma el rang de cel·les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B9:B17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 Arrossega la fórmula fins 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G18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Situa't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B19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resta els ingressos menys les despeses: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=B7-B18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 Arrossega la fórmula fins 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G19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5. Calcula el saldo acumulat. Situa't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B20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escriu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=B19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 Situa't a 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C20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escriu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=C19+B20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 Arrossega la fórmula fins 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G20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104774</xdr:colOff>
      <xdr:row>2</xdr:row>
      <xdr:rowOff>9525</xdr:rowOff>
    </xdr:from>
    <xdr:to>
      <xdr:col>11</xdr:col>
      <xdr:colOff>400049</xdr:colOff>
      <xdr:row>14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65F71F1-D90D-4873-99FD-D957726BDF47}"/>
            </a:ext>
          </a:extLst>
        </xdr:cNvPr>
        <xdr:cNvSpPr txBox="1">
          <a:spLocks noChangeArrowheads="1"/>
        </xdr:cNvSpPr>
      </xdr:nvSpPr>
      <xdr:spPr bwMode="auto">
        <a:xfrm>
          <a:off x="6181724" y="390525"/>
          <a:ext cx="4867275" cy="2400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Aquest exercici serveix per practicar la utilització de dues funcions de text: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Concat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Nompropi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Situa't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D2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escriu aquesta funció: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=CONCAT(A2;" ";B2;", ";C2)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Arrossega la fórmula fins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D50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Situa't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E2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escriu aquesta funció: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=NOMPROPI(D2)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Arrossega la fórmula fins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E50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5. Selecciona el rang de cel·les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E2:E50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i, per tal d'eliminar la funció i deixar només els valors, pots fer això:</a:t>
          </a:r>
        </a:p>
        <a:p>
          <a:pPr marL="72000" lvl="0">
            <a:spcAft>
              <a:spcPts val="200"/>
            </a:spcAft>
          </a:pPr>
          <a:r>
            <a:rPr lang="ca-ES" sz="1200" i="1">
              <a:effectLst/>
              <a:latin typeface="+mn-lt"/>
              <a:ea typeface="+mn-ea"/>
              <a:cs typeface="+mn-cs"/>
            </a:rPr>
            <a:t>Ctrl + C</a:t>
          </a:r>
          <a:r>
            <a:rPr lang="ca-ES" sz="1200">
              <a:effectLst/>
              <a:latin typeface="+mn-lt"/>
              <a:ea typeface="+mn-ea"/>
              <a:cs typeface="+mn-cs"/>
            </a:rPr>
            <a:t> i, sense desseleccionar el rang de dades fer </a:t>
          </a:r>
          <a:r>
            <a:rPr lang="ca-ES" sz="1200" i="1">
              <a:effectLst/>
              <a:latin typeface="+mn-lt"/>
              <a:ea typeface="+mn-ea"/>
              <a:cs typeface="+mn-cs"/>
            </a:rPr>
            <a:t>Inici / Porta-retalls / Enganxa</a:t>
          </a:r>
          <a:r>
            <a:rPr lang="ca-ES" sz="1200">
              <a:effectLst/>
              <a:latin typeface="+mn-lt"/>
              <a:ea typeface="+mn-ea"/>
              <a:cs typeface="+mn-cs"/>
            </a:rPr>
            <a:t> </a:t>
          </a:r>
          <a:r>
            <a:rPr lang="ca-ES" sz="1200" i="1">
              <a:effectLst/>
              <a:latin typeface="+mn-lt"/>
              <a:ea typeface="+mn-ea"/>
              <a:cs typeface="+mn-cs"/>
            </a:rPr>
            <a:t>/ Enganxa-ho</a:t>
          </a:r>
          <a:r>
            <a:rPr lang="ca-ES" sz="1200" i="1" baseline="0">
              <a:effectLst/>
              <a:latin typeface="+mn-lt"/>
              <a:ea typeface="+mn-ea"/>
              <a:cs typeface="+mn-cs"/>
            </a:rPr>
            <a:t> amb opcions</a:t>
          </a:r>
          <a:r>
            <a:rPr lang="ca-ES" sz="1200" i="1">
              <a:effectLst/>
              <a:latin typeface="+mn-lt"/>
              <a:ea typeface="+mn-ea"/>
              <a:cs typeface="+mn-cs"/>
            </a:rPr>
            <a:t> / Valors</a:t>
          </a:r>
          <a:r>
            <a:rPr lang="ca-ES" sz="1200">
              <a:effectLst/>
              <a:latin typeface="+mn-lt"/>
              <a:ea typeface="+mn-ea"/>
              <a:cs typeface="+mn-cs"/>
            </a:rPr>
            <a:t>.</a:t>
          </a:r>
          <a:endParaRPr lang="es-ES" sz="12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18</xdr:row>
      <xdr:rowOff>152400</xdr:rowOff>
    </xdr:from>
    <xdr:to>
      <xdr:col>10</xdr:col>
      <xdr:colOff>371475</xdr:colOff>
      <xdr:row>29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EF628E0-3D60-442C-8D7B-F414919A9239}"/>
            </a:ext>
          </a:extLst>
        </xdr:cNvPr>
        <xdr:cNvSpPr txBox="1">
          <a:spLocks noChangeArrowheads="1"/>
        </xdr:cNvSpPr>
      </xdr:nvSpPr>
      <xdr:spPr bwMode="auto">
        <a:xfrm>
          <a:off x="4238625" y="3657600"/>
          <a:ext cx="3952875" cy="1809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Mesos: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Omple els noms dels mesos que falten.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Mitjana: 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Calcula la mitjana dels últims quatre anys.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Màx.: 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Calcula el valor màxim dels últims quatre anys.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Mín.: 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Calcula el valor mínim dels últims quatre anys.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Temp. Màx.: 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Calcula la temperatura màxima de cada any.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Temp. Mín.: 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Calcula la temperatura mínima de cada any.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Temp. Mitjana: 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Calcula la temperatura mitjana anual.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2E777-4F97-4E29-B250-03A40881EC29}">
  <dimension ref="A1:H9"/>
  <sheetViews>
    <sheetView tabSelected="1" workbookViewId="0">
      <selection activeCell="E6" sqref="E6"/>
    </sheetView>
  </sheetViews>
  <sheetFormatPr defaultColWidth="11.42578125" defaultRowHeight="15" x14ac:dyDescent="0.25"/>
  <cols>
    <col min="1" max="1" width="11.42578125" style="2" customWidth="1"/>
    <col min="2" max="2" width="16.85546875" style="2" bestFit="1" customWidth="1"/>
    <col min="3" max="3" width="11.42578125" style="2" customWidth="1"/>
    <col min="4" max="16384" width="11.42578125" style="2"/>
  </cols>
  <sheetData>
    <row r="1" spans="1:8" x14ac:dyDescent="0.25">
      <c r="A1" s="1" t="s">
        <v>0</v>
      </c>
      <c r="F1" s="3">
        <f ca="1">TODAY()</f>
        <v>44877</v>
      </c>
    </row>
    <row r="2" spans="1:8" x14ac:dyDescent="0.25">
      <c r="A2" s="1" t="s">
        <v>1</v>
      </c>
    </row>
    <row r="3" spans="1:8" x14ac:dyDescent="0.25">
      <c r="A3" s="4"/>
    </row>
    <row r="5" spans="1:8" x14ac:dyDescent="0.2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</row>
    <row r="6" spans="1:8" x14ac:dyDescent="0.25">
      <c r="A6" s="2" t="s">
        <v>9</v>
      </c>
      <c r="B6" s="2" t="s">
        <v>10</v>
      </c>
      <c r="C6" s="2">
        <v>2</v>
      </c>
      <c r="D6" s="5">
        <v>299</v>
      </c>
      <c r="E6" s="6"/>
      <c r="F6" s="6"/>
      <c r="G6" s="6"/>
    </row>
    <row r="7" spans="1:8" x14ac:dyDescent="0.25">
      <c r="A7" s="2" t="s">
        <v>11</v>
      </c>
      <c r="B7" s="2" t="s">
        <v>12</v>
      </c>
      <c r="C7" s="2">
        <v>3</v>
      </c>
      <c r="D7" s="5">
        <v>349.18</v>
      </c>
      <c r="E7" s="6"/>
      <c r="F7" s="6"/>
      <c r="G7" s="6"/>
    </row>
    <row r="8" spans="1:8" x14ac:dyDescent="0.25">
      <c r="A8" s="2" t="s">
        <v>13</v>
      </c>
      <c r="B8" s="2" t="s">
        <v>14</v>
      </c>
      <c r="C8" s="2">
        <v>2</v>
      </c>
      <c r="D8" s="5">
        <v>199.5</v>
      </c>
      <c r="E8" s="6"/>
      <c r="F8" s="6"/>
      <c r="G8" s="6"/>
    </row>
    <row r="9" spans="1:8" x14ac:dyDescent="0.25">
      <c r="D9" s="6" t="s">
        <v>15</v>
      </c>
      <c r="E9" s="6"/>
      <c r="F9" s="6"/>
      <c r="G9" s="6"/>
      <c r="H9" s="7"/>
    </row>
  </sheetData>
  <pageMargins left="0.75000000000000011" right="0.75000000000000011" top="1" bottom="1" header="0" footer="0"/>
  <pageSetup paperSize="9" fitToWidth="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EB5EE-45B3-4A21-8321-ED22EE6B06B5}">
  <dimension ref="A1:H20"/>
  <sheetViews>
    <sheetView zoomScale="93" workbookViewId="0">
      <selection activeCell="H3" sqref="H3"/>
    </sheetView>
  </sheetViews>
  <sheetFormatPr defaultColWidth="11.42578125" defaultRowHeight="15" x14ac:dyDescent="0.25"/>
  <cols>
    <col min="1" max="1" width="21.85546875" style="19" customWidth="1"/>
    <col min="2" max="8" width="11.42578125" style="36"/>
    <col min="9" max="16384" width="11.42578125" style="19"/>
  </cols>
  <sheetData>
    <row r="1" spans="1:8" x14ac:dyDescent="0.25">
      <c r="A1" s="28" t="s">
        <v>372</v>
      </c>
      <c r="B1" s="29" t="s">
        <v>177</v>
      </c>
      <c r="C1" s="29" t="s">
        <v>178</v>
      </c>
      <c r="D1" s="29" t="s">
        <v>179</v>
      </c>
      <c r="E1" s="29" t="s">
        <v>180</v>
      </c>
      <c r="F1" s="29" t="s">
        <v>181</v>
      </c>
      <c r="G1" s="29" t="s">
        <v>182</v>
      </c>
      <c r="H1" s="30" t="s">
        <v>183</v>
      </c>
    </row>
    <row r="2" spans="1:8" x14ac:dyDescent="0.25">
      <c r="A2" s="31" t="s">
        <v>184</v>
      </c>
      <c r="B2" s="32"/>
      <c r="C2" s="32"/>
      <c r="D2" s="32"/>
      <c r="E2" s="32"/>
      <c r="F2" s="32"/>
      <c r="G2" s="32"/>
      <c r="H2" s="33"/>
    </row>
    <row r="3" spans="1:8" x14ac:dyDescent="0.25">
      <c r="A3" s="20" t="s">
        <v>185</v>
      </c>
      <c r="B3" s="22">
        <v>979.65</v>
      </c>
      <c r="C3" s="22">
        <v>979.65</v>
      </c>
      <c r="D3" s="22">
        <v>979.65</v>
      </c>
      <c r="E3" s="22">
        <v>979.65</v>
      </c>
      <c r="F3" s="22">
        <v>979.65</v>
      </c>
      <c r="G3" s="22">
        <v>979.65</v>
      </c>
      <c r="H3" s="33"/>
    </row>
    <row r="4" spans="1:8" x14ac:dyDescent="0.25">
      <c r="A4" s="20" t="s">
        <v>186</v>
      </c>
      <c r="B4" s="34"/>
      <c r="C4" s="34"/>
      <c r="D4" s="34"/>
      <c r="E4" s="34"/>
      <c r="F4" s="34"/>
      <c r="G4" s="22">
        <v>901.52</v>
      </c>
      <c r="H4" s="33"/>
    </row>
    <row r="5" spans="1:8" x14ac:dyDescent="0.25">
      <c r="A5" s="20" t="s">
        <v>187</v>
      </c>
      <c r="B5" s="34"/>
      <c r="C5" s="34"/>
      <c r="D5" s="34"/>
      <c r="E5" s="34"/>
      <c r="F5" s="34"/>
      <c r="G5" s="34"/>
      <c r="H5" s="33"/>
    </row>
    <row r="6" spans="1:8" x14ac:dyDescent="0.25">
      <c r="A6" s="20" t="s">
        <v>188</v>
      </c>
      <c r="B6" s="34"/>
      <c r="C6" s="22">
        <v>739.24</v>
      </c>
      <c r="D6" s="34"/>
      <c r="E6" s="34"/>
      <c r="F6" s="34"/>
      <c r="G6" s="34"/>
      <c r="H6" s="33"/>
    </row>
    <row r="7" spans="1:8" ht="18.75" customHeight="1" x14ac:dyDescent="0.25">
      <c r="A7" s="35" t="s">
        <v>189</v>
      </c>
      <c r="B7" s="33"/>
      <c r="C7" s="33"/>
      <c r="D7" s="33"/>
      <c r="E7" s="33"/>
      <c r="F7" s="33"/>
      <c r="G7" s="33"/>
      <c r="H7" s="33"/>
    </row>
    <row r="8" spans="1:8" x14ac:dyDescent="0.25">
      <c r="A8" s="31" t="s">
        <v>190</v>
      </c>
      <c r="B8" s="32"/>
      <c r="C8" s="32"/>
      <c r="D8" s="32"/>
      <c r="E8" s="32"/>
      <c r="F8" s="32"/>
      <c r="G8" s="32"/>
      <c r="H8" s="33"/>
    </row>
    <row r="9" spans="1:8" x14ac:dyDescent="0.25">
      <c r="A9" s="20" t="s">
        <v>191</v>
      </c>
      <c r="B9" s="22">
        <v>27.05</v>
      </c>
      <c r="C9" s="34"/>
      <c r="D9" s="22">
        <v>20.43</v>
      </c>
      <c r="E9" s="34"/>
      <c r="F9" s="22">
        <v>38.46</v>
      </c>
      <c r="G9" s="34"/>
      <c r="H9" s="33"/>
    </row>
    <row r="10" spans="1:8" x14ac:dyDescent="0.25">
      <c r="A10" s="20" t="s">
        <v>192</v>
      </c>
      <c r="B10" s="22">
        <v>27.45</v>
      </c>
      <c r="C10" s="34"/>
      <c r="D10" s="34"/>
      <c r="E10" s="22">
        <v>20.77</v>
      </c>
      <c r="F10" s="34"/>
      <c r="G10" s="34"/>
      <c r="H10" s="33"/>
    </row>
    <row r="11" spans="1:8" x14ac:dyDescent="0.25">
      <c r="A11" s="20" t="s">
        <v>193</v>
      </c>
      <c r="B11" s="22">
        <v>90.15</v>
      </c>
      <c r="C11" s="34"/>
      <c r="D11" s="22">
        <v>47.42</v>
      </c>
      <c r="E11" s="34"/>
      <c r="F11" s="22">
        <v>52.65</v>
      </c>
      <c r="G11" s="34"/>
      <c r="H11" s="33"/>
    </row>
    <row r="12" spans="1:8" x14ac:dyDescent="0.25">
      <c r="A12" s="20" t="s">
        <v>194</v>
      </c>
      <c r="B12" s="22">
        <v>76.86</v>
      </c>
      <c r="C12" s="34"/>
      <c r="D12" s="34"/>
      <c r="E12" s="34"/>
      <c r="F12" s="34"/>
      <c r="G12" s="34"/>
      <c r="H12" s="33"/>
    </row>
    <row r="13" spans="1:8" x14ac:dyDescent="0.25">
      <c r="A13" s="20" t="s">
        <v>195</v>
      </c>
      <c r="B13" s="22">
        <v>450.76</v>
      </c>
      <c r="C13" s="22">
        <v>450.76</v>
      </c>
      <c r="D13" s="22">
        <v>450.76</v>
      </c>
      <c r="E13" s="22">
        <v>450.76</v>
      </c>
      <c r="F13" s="22">
        <v>450.76</v>
      </c>
      <c r="G13" s="22">
        <v>450.76</v>
      </c>
      <c r="H13" s="33"/>
    </row>
    <row r="14" spans="1:8" x14ac:dyDescent="0.25">
      <c r="A14" s="20" t="s">
        <v>196</v>
      </c>
      <c r="B14" s="22">
        <v>72.12</v>
      </c>
      <c r="C14" s="22">
        <v>72.12</v>
      </c>
      <c r="D14" s="22">
        <v>72.12</v>
      </c>
      <c r="E14" s="22">
        <v>72.12</v>
      </c>
      <c r="F14" s="22">
        <v>72.12</v>
      </c>
      <c r="G14" s="22">
        <v>72.12</v>
      </c>
      <c r="H14" s="33"/>
    </row>
    <row r="15" spans="1:8" x14ac:dyDescent="0.25">
      <c r="A15" s="20" t="s">
        <v>197</v>
      </c>
      <c r="B15" s="22">
        <v>360.61</v>
      </c>
      <c r="C15" s="22">
        <v>360.61</v>
      </c>
      <c r="D15" s="22">
        <v>360.61</v>
      </c>
      <c r="E15" s="22">
        <v>360.61</v>
      </c>
      <c r="F15" s="22">
        <v>360.61</v>
      </c>
      <c r="G15" s="22">
        <v>360.61</v>
      </c>
      <c r="H15" s="33"/>
    </row>
    <row r="16" spans="1:8" x14ac:dyDescent="0.25">
      <c r="A16" s="20" t="s">
        <v>198</v>
      </c>
      <c r="B16" s="34"/>
      <c r="C16" s="34"/>
      <c r="D16" s="34"/>
      <c r="E16" s="22">
        <v>270.45999999999998</v>
      </c>
      <c r="F16" s="34"/>
      <c r="G16" s="34"/>
      <c r="H16" s="33"/>
    </row>
    <row r="17" spans="1:8" x14ac:dyDescent="0.25">
      <c r="A17" s="20" t="s">
        <v>188</v>
      </c>
      <c r="B17" s="34"/>
      <c r="C17" s="34"/>
      <c r="D17" s="34"/>
      <c r="E17" s="34"/>
      <c r="F17" s="34"/>
      <c r="G17" s="34"/>
      <c r="H17" s="33"/>
    </row>
    <row r="18" spans="1:8" ht="17.25" customHeight="1" x14ac:dyDescent="0.25">
      <c r="A18" s="35" t="s">
        <v>199</v>
      </c>
      <c r="B18" s="33"/>
      <c r="C18" s="33"/>
      <c r="D18" s="33"/>
      <c r="E18" s="33"/>
      <c r="F18" s="33"/>
      <c r="G18" s="33"/>
      <c r="H18" s="33"/>
    </row>
    <row r="19" spans="1:8" ht="19.5" customHeight="1" x14ac:dyDescent="0.25">
      <c r="A19" s="35" t="s">
        <v>200</v>
      </c>
      <c r="B19" s="33"/>
      <c r="C19" s="33"/>
      <c r="D19" s="33"/>
      <c r="E19" s="33"/>
      <c r="F19" s="33"/>
      <c r="G19" s="33"/>
      <c r="H19" s="33"/>
    </row>
    <row r="20" spans="1:8" ht="18.75" customHeight="1" x14ac:dyDescent="0.25">
      <c r="A20" s="35" t="s">
        <v>201</v>
      </c>
      <c r="B20" s="33"/>
      <c r="C20" s="33"/>
      <c r="D20" s="33"/>
      <c r="E20" s="33"/>
      <c r="F20" s="33"/>
      <c r="G20" s="33"/>
      <c r="H20" s="33"/>
    </row>
  </sheetData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EF788-60D4-4E47-AEC7-52FCBEBF22CB}">
  <dimension ref="A1:H20"/>
  <sheetViews>
    <sheetView zoomScale="93" workbookViewId="0"/>
  </sheetViews>
  <sheetFormatPr defaultColWidth="11.42578125" defaultRowHeight="15" x14ac:dyDescent="0.25"/>
  <cols>
    <col min="1" max="1" width="21.85546875" style="19" customWidth="1"/>
    <col min="2" max="8" width="11.42578125" style="36"/>
    <col min="9" max="16384" width="11.42578125" style="19"/>
  </cols>
  <sheetData>
    <row r="1" spans="1:8" x14ac:dyDescent="0.25">
      <c r="A1" s="28" t="s">
        <v>372</v>
      </c>
      <c r="B1" s="29" t="s">
        <v>177</v>
      </c>
      <c r="C1" s="29" t="s">
        <v>178</v>
      </c>
      <c r="D1" s="29" t="s">
        <v>179</v>
      </c>
      <c r="E1" s="29" t="s">
        <v>180</v>
      </c>
      <c r="F1" s="29" t="s">
        <v>181</v>
      </c>
      <c r="G1" s="29" t="s">
        <v>182</v>
      </c>
      <c r="H1" s="30" t="s">
        <v>183</v>
      </c>
    </row>
    <row r="2" spans="1:8" x14ac:dyDescent="0.25">
      <c r="A2" s="31" t="s">
        <v>184</v>
      </c>
      <c r="B2" s="32"/>
      <c r="C2" s="32"/>
      <c r="D2" s="32"/>
      <c r="E2" s="32"/>
      <c r="F2" s="32"/>
      <c r="G2" s="32"/>
      <c r="H2" s="33"/>
    </row>
    <row r="3" spans="1:8" x14ac:dyDescent="0.25">
      <c r="A3" s="20" t="s">
        <v>185</v>
      </c>
      <c r="B3" s="22">
        <v>979.65</v>
      </c>
      <c r="C3" s="22">
        <v>979.65</v>
      </c>
      <c r="D3" s="22">
        <v>979.65</v>
      </c>
      <c r="E3" s="22">
        <v>979.65</v>
      </c>
      <c r="F3" s="22">
        <v>979.65</v>
      </c>
      <c r="G3" s="22">
        <v>979.65</v>
      </c>
      <c r="H3" s="37">
        <f>SUM(B3:G3)</f>
        <v>5877.9</v>
      </c>
    </row>
    <row r="4" spans="1:8" x14ac:dyDescent="0.25">
      <c r="A4" s="20" t="s">
        <v>186</v>
      </c>
      <c r="B4" s="22"/>
      <c r="C4" s="22"/>
      <c r="D4" s="22"/>
      <c r="E4" s="22"/>
      <c r="F4" s="22"/>
      <c r="G4" s="22">
        <v>901.52</v>
      </c>
      <c r="H4" s="37">
        <f>SUM(B4:G4)</f>
        <v>901.52</v>
      </c>
    </row>
    <row r="5" spans="1:8" x14ac:dyDescent="0.25">
      <c r="A5" s="20" t="s">
        <v>187</v>
      </c>
      <c r="B5" s="22"/>
      <c r="C5" s="22"/>
      <c r="D5" s="22"/>
      <c r="E5" s="22"/>
      <c r="F5" s="22"/>
      <c r="G5" s="22"/>
      <c r="H5" s="37">
        <f>SUM(B5:G5)</f>
        <v>0</v>
      </c>
    </row>
    <row r="6" spans="1:8" x14ac:dyDescent="0.25">
      <c r="A6" s="20" t="s">
        <v>188</v>
      </c>
      <c r="B6" s="22"/>
      <c r="C6" s="22">
        <v>739.24</v>
      </c>
      <c r="D6" s="22"/>
      <c r="E6" s="22"/>
      <c r="F6" s="22"/>
      <c r="G6" s="22"/>
      <c r="H6" s="37">
        <f>SUM(B6:G6)</f>
        <v>739.24</v>
      </c>
    </row>
    <row r="7" spans="1:8" ht="18.75" customHeight="1" x14ac:dyDescent="0.25">
      <c r="A7" s="35" t="s">
        <v>189</v>
      </c>
      <c r="B7" s="37">
        <f t="shared" ref="B7:G7" si="0">SUM(B3:B6)</f>
        <v>979.65</v>
      </c>
      <c r="C7" s="37">
        <f t="shared" si="0"/>
        <v>1718.8899999999999</v>
      </c>
      <c r="D7" s="37">
        <f t="shared" si="0"/>
        <v>979.65</v>
      </c>
      <c r="E7" s="37">
        <f t="shared" si="0"/>
        <v>979.65</v>
      </c>
      <c r="F7" s="37">
        <f t="shared" si="0"/>
        <v>979.65</v>
      </c>
      <c r="G7" s="37">
        <f t="shared" si="0"/>
        <v>1881.17</v>
      </c>
      <c r="H7" s="37">
        <f>SUM(B7:G7)</f>
        <v>7518.66</v>
      </c>
    </row>
    <row r="8" spans="1:8" x14ac:dyDescent="0.25">
      <c r="A8" s="31" t="s">
        <v>190</v>
      </c>
      <c r="B8" s="38"/>
      <c r="C8" s="38"/>
      <c r="D8" s="38"/>
      <c r="E8" s="38"/>
      <c r="F8" s="38"/>
      <c r="G8" s="38"/>
      <c r="H8" s="37"/>
    </row>
    <row r="9" spans="1:8" x14ac:dyDescent="0.25">
      <c r="A9" s="20" t="s">
        <v>191</v>
      </c>
      <c r="B9" s="22">
        <v>27.05</v>
      </c>
      <c r="C9" s="22"/>
      <c r="D9" s="22">
        <v>20.43</v>
      </c>
      <c r="E9" s="22"/>
      <c r="F9" s="22">
        <v>38.46</v>
      </c>
      <c r="G9" s="22"/>
      <c r="H9" s="37">
        <f t="shared" ref="H9:H19" si="1">SUM(B9:G9)</f>
        <v>85.94</v>
      </c>
    </row>
    <row r="10" spans="1:8" x14ac:dyDescent="0.25">
      <c r="A10" s="20" t="s">
        <v>192</v>
      </c>
      <c r="B10" s="22">
        <v>27.45</v>
      </c>
      <c r="C10" s="22"/>
      <c r="D10" s="22"/>
      <c r="E10" s="22">
        <v>20.77</v>
      </c>
      <c r="F10" s="22"/>
      <c r="G10" s="22"/>
      <c r="H10" s="37">
        <f t="shared" si="1"/>
        <v>48.22</v>
      </c>
    </row>
    <row r="11" spans="1:8" x14ac:dyDescent="0.25">
      <c r="A11" s="20" t="s">
        <v>193</v>
      </c>
      <c r="B11" s="22">
        <v>90.15</v>
      </c>
      <c r="C11" s="22"/>
      <c r="D11" s="22">
        <v>47.42</v>
      </c>
      <c r="E11" s="22"/>
      <c r="F11" s="22">
        <v>52.65</v>
      </c>
      <c r="G11" s="22"/>
      <c r="H11" s="37">
        <f t="shared" si="1"/>
        <v>190.22</v>
      </c>
    </row>
    <row r="12" spans="1:8" x14ac:dyDescent="0.25">
      <c r="A12" s="20" t="s">
        <v>194</v>
      </c>
      <c r="B12" s="22">
        <v>76.86</v>
      </c>
      <c r="C12" s="22"/>
      <c r="D12" s="22"/>
      <c r="E12" s="22"/>
      <c r="F12" s="22"/>
      <c r="G12" s="22"/>
      <c r="H12" s="37">
        <f t="shared" si="1"/>
        <v>76.86</v>
      </c>
    </row>
    <row r="13" spans="1:8" x14ac:dyDescent="0.25">
      <c r="A13" s="20" t="s">
        <v>195</v>
      </c>
      <c r="B13" s="22">
        <v>450.76</v>
      </c>
      <c r="C13" s="22">
        <v>450.76</v>
      </c>
      <c r="D13" s="22">
        <v>450.76</v>
      </c>
      <c r="E13" s="22">
        <v>450.76</v>
      </c>
      <c r="F13" s="22">
        <v>450.76</v>
      </c>
      <c r="G13" s="22">
        <v>450.76</v>
      </c>
      <c r="H13" s="37">
        <f t="shared" si="1"/>
        <v>2704.5600000000004</v>
      </c>
    </row>
    <row r="14" spans="1:8" x14ac:dyDescent="0.25">
      <c r="A14" s="20" t="s">
        <v>196</v>
      </c>
      <c r="B14" s="22">
        <v>72.12</v>
      </c>
      <c r="C14" s="22">
        <v>72.12</v>
      </c>
      <c r="D14" s="22">
        <v>72.12</v>
      </c>
      <c r="E14" s="22">
        <v>72.12</v>
      </c>
      <c r="F14" s="22">
        <v>72.12</v>
      </c>
      <c r="G14" s="22">
        <v>72.12</v>
      </c>
      <c r="H14" s="37">
        <f t="shared" si="1"/>
        <v>432.72</v>
      </c>
    </row>
    <row r="15" spans="1:8" x14ac:dyDescent="0.25">
      <c r="A15" s="20" t="s">
        <v>197</v>
      </c>
      <c r="B15" s="22">
        <v>360.61</v>
      </c>
      <c r="C15" s="22">
        <v>360.61</v>
      </c>
      <c r="D15" s="22">
        <v>360.61</v>
      </c>
      <c r="E15" s="22">
        <v>360.61</v>
      </c>
      <c r="F15" s="22">
        <v>360.61</v>
      </c>
      <c r="G15" s="22">
        <v>360.61</v>
      </c>
      <c r="H15" s="37">
        <f t="shared" si="1"/>
        <v>2163.6600000000003</v>
      </c>
    </row>
    <row r="16" spans="1:8" x14ac:dyDescent="0.25">
      <c r="A16" s="20" t="s">
        <v>198</v>
      </c>
      <c r="B16" s="22"/>
      <c r="C16" s="22"/>
      <c r="D16" s="22"/>
      <c r="E16" s="22">
        <v>270.45999999999998</v>
      </c>
      <c r="F16" s="22"/>
      <c r="G16" s="22"/>
      <c r="H16" s="37">
        <f t="shared" si="1"/>
        <v>270.45999999999998</v>
      </c>
    </row>
    <row r="17" spans="1:8" x14ac:dyDescent="0.25">
      <c r="A17" s="20" t="s">
        <v>188</v>
      </c>
      <c r="B17" s="22"/>
      <c r="C17" s="22"/>
      <c r="D17" s="22"/>
      <c r="E17" s="22"/>
      <c r="F17" s="22"/>
      <c r="G17" s="22"/>
      <c r="H17" s="37">
        <f t="shared" si="1"/>
        <v>0</v>
      </c>
    </row>
    <row r="18" spans="1:8" ht="17.25" customHeight="1" x14ac:dyDescent="0.25">
      <c r="A18" s="35" t="s">
        <v>199</v>
      </c>
      <c r="B18" s="37">
        <f t="shared" ref="B18:G18" si="2">SUM(B9:B17)</f>
        <v>1105</v>
      </c>
      <c r="C18" s="37">
        <f t="shared" si="2"/>
        <v>883.49</v>
      </c>
      <c r="D18" s="37">
        <f t="shared" si="2"/>
        <v>951.34</v>
      </c>
      <c r="E18" s="37">
        <f t="shared" si="2"/>
        <v>1174.72</v>
      </c>
      <c r="F18" s="37">
        <f t="shared" si="2"/>
        <v>974.6</v>
      </c>
      <c r="G18" s="37">
        <f t="shared" si="2"/>
        <v>883.49</v>
      </c>
      <c r="H18" s="37">
        <f t="shared" si="1"/>
        <v>5972.64</v>
      </c>
    </row>
    <row r="19" spans="1:8" ht="19.5" customHeight="1" x14ac:dyDescent="0.25">
      <c r="A19" s="35" t="s">
        <v>200</v>
      </c>
      <c r="B19" s="37">
        <f t="shared" ref="B19:G19" si="3">B7-B18</f>
        <v>-125.35000000000002</v>
      </c>
      <c r="C19" s="37">
        <f t="shared" si="3"/>
        <v>835.39999999999986</v>
      </c>
      <c r="D19" s="37">
        <f t="shared" si="3"/>
        <v>28.309999999999945</v>
      </c>
      <c r="E19" s="37">
        <f t="shared" si="3"/>
        <v>-195.07000000000005</v>
      </c>
      <c r="F19" s="37">
        <f t="shared" si="3"/>
        <v>5.0499999999999545</v>
      </c>
      <c r="G19" s="37">
        <f t="shared" si="3"/>
        <v>997.68000000000006</v>
      </c>
      <c r="H19" s="37">
        <f t="shared" si="1"/>
        <v>1546.0199999999998</v>
      </c>
    </row>
    <row r="20" spans="1:8" ht="18.75" customHeight="1" x14ac:dyDescent="0.25">
      <c r="A20" s="35" t="s">
        <v>201</v>
      </c>
      <c r="B20" s="37">
        <f>B19</f>
        <v>-125.35000000000002</v>
      </c>
      <c r="C20" s="37">
        <f>C19+B20</f>
        <v>710.04999999999984</v>
      </c>
      <c r="D20" s="37">
        <f>D19+C20</f>
        <v>738.35999999999979</v>
      </c>
      <c r="E20" s="37">
        <f>E19+D20</f>
        <v>543.28999999999974</v>
      </c>
      <c r="F20" s="37">
        <f>F19+E20</f>
        <v>548.33999999999969</v>
      </c>
      <c r="G20" s="37">
        <f>G19+F20</f>
        <v>1546.0199999999998</v>
      </c>
      <c r="H20" s="37"/>
    </row>
  </sheetData>
  <sheetProtection sheet="1" objects="1" scenarios="1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7BB08-6951-406C-9634-93A74293289B}">
  <dimension ref="A1:E50"/>
  <sheetViews>
    <sheetView workbookViewId="0">
      <selection activeCell="D2" sqref="D2"/>
    </sheetView>
  </sheetViews>
  <sheetFormatPr defaultColWidth="11.42578125" defaultRowHeight="15" x14ac:dyDescent="0.25"/>
  <cols>
    <col min="1" max="1" width="12.42578125" style="19" bestFit="1" customWidth="1"/>
    <col min="2" max="2" width="13.5703125" style="19" bestFit="1" customWidth="1"/>
    <col min="3" max="3" width="13.140625" style="19" bestFit="1" customWidth="1"/>
    <col min="4" max="4" width="27.85546875" style="19" customWidth="1"/>
    <col min="5" max="5" width="24.140625" style="19" customWidth="1"/>
    <col min="6" max="16384" width="11.42578125" style="19"/>
  </cols>
  <sheetData>
    <row r="1" spans="1:5" x14ac:dyDescent="0.25">
      <c r="A1" s="25" t="s">
        <v>202</v>
      </c>
      <c r="B1" s="25" t="s">
        <v>203</v>
      </c>
      <c r="C1" s="25" t="s">
        <v>204</v>
      </c>
      <c r="D1" s="25" t="s">
        <v>205</v>
      </c>
      <c r="E1" s="25" t="s">
        <v>206</v>
      </c>
    </row>
    <row r="2" spans="1:5" x14ac:dyDescent="0.25">
      <c r="A2" s="19" t="s">
        <v>207</v>
      </c>
      <c r="B2" s="19" t="s">
        <v>208</v>
      </c>
      <c r="C2" s="19" t="s">
        <v>209</v>
      </c>
    </row>
    <row r="3" spans="1:5" x14ac:dyDescent="0.25">
      <c r="A3" s="19" t="s">
        <v>210</v>
      </c>
      <c r="B3" s="19" t="s">
        <v>211</v>
      </c>
      <c r="C3" s="19" t="s">
        <v>212</v>
      </c>
    </row>
    <row r="4" spans="1:5" x14ac:dyDescent="0.25">
      <c r="A4" s="19" t="s">
        <v>213</v>
      </c>
      <c r="B4" s="19" t="s">
        <v>214</v>
      </c>
      <c r="C4" s="19" t="s">
        <v>215</v>
      </c>
    </row>
    <row r="5" spans="1:5" x14ac:dyDescent="0.25">
      <c r="A5" s="19" t="s">
        <v>216</v>
      </c>
      <c r="B5" s="19" t="s">
        <v>217</v>
      </c>
      <c r="C5" s="19" t="s">
        <v>218</v>
      </c>
    </row>
    <row r="6" spans="1:5" x14ac:dyDescent="0.25">
      <c r="A6" s="19" t="s">
        <v>219</v>
      </c>
      <c r="B6" s="19" t="s">
        <v>220</v>
      </c>
      <c r="C6" s="19" t="s">
        <v>221</v>
      </c>
    </row>
    <row r="7" spans="1:5" x14ac:dyDescent="0.25">
      <c r="A7" s="19" t="s">
        <v>222</v>
      </c>
      <c r="B7" s="19" t="s">
        <v>223</v>
      </c>
      <c r="C7" s="19" t="s">
        <v>224</v>
      </c>
    </row>
    <row r="8" spans="1:5" x14ac:dyDescent="0.25">
      <c r="A8" s="19" t="s">
        <v>225</v>
      </c>
      <c r="B8" s="19" t="s">
        <v>226</v>
      </c>
      <c r="C8" s="19" t="s">
        <v>227</v>
      </c>
    </row>
    <row r="9" spans="1:5" x14ac:dyDescent="0.25">
      <c r="A9" s="19" t="s">
        <v>228</v>
      </c>
      <c r="B9" s="19" t="s">
        <v>229</v>
      </c>
      <c r="C9" s="19" t="s">
        <v>230</v>
      </c>
    </row>
    <row r="10" spans="1:5" x14ac:dyDescent="0.25">
      <c r="A10" s="19" t="s">
        <v>223</v>
      </c>
      <c r="B10" s="19" t="s">
        <v>231</v>
      </c>
      <c r="C10" s="19" t="s">
        <v>232</v>
      </c>
    </row>
    <row r="11" spans="1:5" x14ac:dyDescent="0.25">
      <c r="A11" s="19" t="s">
        <v>233</v>
      </c>
      <c r="B11" s="19" t="s">
        <v>233</v>
      </c>
      <c r="C11" s="19" t="s">
        <v>234</v>
      </c>
    </row>
    <row r="12" spans="1:5" x14ac:dyDescent="0.25">
      <c r="A12" s="19" t="s">
        <v>235</v>
      </c>
      <c r="B12" s="19" t="s">
        <v>236</v>
      </c>
      <c r="C12" s="19" t="s">
        <v>224</v>
      </c>
    </row>
    <row r="13" spans="1:5" x14ac:dyDescent="0.25">
      <c r="A13" s="19" t="s">
        <v>237</v>
      </c>
      <c r="B13" s="19" t="s">
        <v>238</v>
      </c>
      <c r="C13" s="19" t="s">
        <v>239</v>
      </c>
    </row>
    <row r="14" spans="1:5" x14ac:dyDescent="0.25">
      <c r="A14" s="19" t="s">
        <v>240</v>
      </c>
      <c r="B14" s="19" t="s">
        <v>241</v>
      </c>
      <c r="C14" s="19" t="s">
        <v>242</v>
      </c>
    </row>
    <row r="15" spans="1:5" x14ac:dyDescent="0.25">
      <c r="A15" s="19" t="s">
        <v>243</v>
      </c>
      <c r="B15" s="19" t="s">
        <v>244</v>
      </c>
      <c r="C15" s="19" t="s">
        <v>232</v>
      </c>
    </row>
    <row r="16" spans="1:5" x14ac:dyDescent="0.25">
      <c r="A16" s="19" t="s">
        <v>245</v>
      </c>
      <c r="B16" s="19" t="s">
        <v>246</v>
      </c>
      <c r="C16" s="19" t="s">
        <v>247</v>
      </c>
    </row>
    <row r="17" spans="1:3" x14ac:dyDescent="0.25">
      <c r="A17" s="19" t="s">
        <v>248</v>
      </c>
      <c r="B17" s="19" t="s">
        <v>249</v>
      </c>
      <c r="C17" s="19" t="s">
        <v>250</v>
      </c>
    </row>
    <row r="18" spans="1:3" x14ac:dyDescent="0.25">
      <c r="A18" s="19" t="s">
        <v>251</v>
      </c>
      <c r="B18" s="19" t="s">
        <v>233</v>
      </c>
      <c r="C18" s="19" t="s">
        <v>252</v>
      </c>
    </row>
    <row r="19" spans="1:3" x14ac:dyDescent="0.25">
      <c r="A19" s="19" t="s">
        <v>229</v>
      </c>
      <c r="B19" s="19" t="s">
        <v>211</v>
      </c>
      <c r="C19" s="19" t="s">
        <v>253</v>
      </c>
    </row>
    <row r="20" spans="1:3" x14ac:dyDescent="0.25">
      <c r="A20" s="19" t="s">
        <v>254</v>
      </c>
      <c r="B20" s="19" t="s">
        <v>255</v>
      </c>
      <c r="C20" s="19" t="s">
        <v>256</v>
      </c>
    </row>
    <row r="21" spans="1:3" x14ac:dyDescent="0.25">
      <c r="A21" s="19" t="s">
        <v>257</v>
      </c>
      <c r="B21" s="19" t="s">
        <v>258</v>
      </c>
      <c r="C21" s="19" t="s">
        <v>259</v>
      </c>
    </row>
    <row r="22" spans="1:3" x14ac:dyDescent="0.25">
      <c r="A22" s="19" t="s">
        <v>228</v>
      </c>
      <c r="B22" s="19" t="s">
        <v>211</v>
      </c>
      <c r="C22" s="19" t="s">
        <v>260</v>
      </c>
    </row>
    <row r="23" spans="1:3" x14ac:dyDescent="0.25">
      <c r="A23" s="19" t="s">
        <v>261</v>
      </c>
      <c r="B23" s="19" t="s">
        <v>248</v>
      </c>
      <c r="C23" s="19" t="s">
        <v>262</v>
      </c>
    </row>
    <row r="24" spans="1:3" x14ac:dyDescent="0.25">
      <c r="A24" s="19" t="s">
        <v>263</v>
      </c>
      <c r="B24" s="19" t="s">
        <v>238</v>
      </c>
      <c r="C24" s="19" t="s">
        <v>253</v>
      </c>
    </row>
    <row r="25" spans="1:3" x14ac:dyDescent="0.25">
      <c r="A25" s="19" t="s">
        <v>229</v>
      </c>
      <c r="B25" s="19" t="s">
        <v>264</v>
      </c>
      <c r="C25" s="19" t="s">
        <v>259</v>
      </c>
    </row>
    <row r="26" spans="1:3" x14ac:dyDescent="0.25">
      <c r="A26" s="19" t="s">
        <v>265</v>
      </c>
      <c r="B26" s="19" t="s">
        <v>266</v>
      </c>
      <c r="C26" s="19" t="s">
        <v>267</v>
      </c>
    </row>
    <row r="27" spans="1:3" x14ac:dyDescent="0.25">
      <c r="A27" s="19" t="s">
        <v>268</v>
      </c>
      <c r="B27" s="19" t="s">
        <v>211</v>
      </c>
      <c r="C27" s="19" t="s">
        <v>269</v>
      </c>
    </row>
    <row r="28" spans="1:3" x14ac:dyDescent="0.25">
      <c r="A28" s="19" t="s">
        <v>270</v>
      </c>
      <c r="B28" s="19" t="s">
        <v>271</v>
      </c>
      <c r="C28" s="19" t="s">
        <v>272</v>
      </c>
    </row>
    <row r="29" spans="1:3" x14ac:dyDescent="0.25">
      <c r="A29" s="19" t="s">
        <v>273</v>
      </c>
      <c r="B29" s="19" t="s">
        <v>274</v>
      </c>
      <c r="C29" s="19" t="s">
        <v>259</v>
      </c>
    </row>
    <row r="30" spans="1:3" x14ac:dyDescent="0.25">
      <c r="A30" s="19" t="s">
        <v>275</v>
      </c>
      <c r="B30" s="19" t="s">
        <v>249</v>
      </c>
      <c r="C30" s="19" t="s">
        <v>234</v>
      </c>
    </row>
    <row r="31" spans="1:3" x14ac:dyDescent="0.25">
      <c r="A31" s="19" t="s">
        <v>276</v>
      </c>
      <c r="B31" s="19" t="s">
        <v>277</v>
      </c>
      <c r="C31" s="19" t="s">
        <v>278</v>
      </c>
    </row>
    <row r="32" spans="1:3" x14ac:dyDescent="0.25">
      <c r="A32" s="19" t="s">
        <v>279</v>
      </c>
      <c r="B32" s="19" t="s">
        <v>275</v>
      </c>
      <c r="C32" s="19" t="s">
        <v>280</v>
      </c>
    </row>
    <row r="33" spans="1:3" x14ac:dyDescent="0.25">
      <c r="A33" s="19" t="s">
        <v>281</v>
      </c>
      <c r="B33" s="19" t="s">
        <v>282</v>
      </c>
      <c r="C33" s="19" t="s">
        <v>283</v>
      </c>
    </row>
    <row r="34" spans="1:3" x14ac:dyDescent="0.25">
      <c r="A34" s="19" t="s">
        <v>284</v>
      </c>
      <c r="B34" s="19" t="s">
        <v>285</v>
      </c>
      <c r="C34" s="19" t="s">
        <v>286</v>
      </c>
    </row>
    <row r="35" spans="1:3" x14ac:dyDescent="0.25">
      <c r="A35" s="19" t="s">
        <v>287</v>
      </c>
      <c r="B35" s="19" t="s">
        <v>288</v>
      </c>
      <c r="C35" s="19" t="s">
        <v>289</v>
      </c>
    </row>
    <row r="36" spans="1:3" x14ac:dyDescent="0.25">
      <c r="A36" s="19" t="s">
        <v>290</v>
      </c>
      <c r="B36" s="19" t="s">
        <v>275</v>
      </c>
      <c r="C36" s="19" t="s">
        <v>291</v>
      </c>
    </row>
    <row r="37" spans="1:3" x14ac:dyDescent="0.25">
      <c r="A37" s="19" t="s">
        <v>292</v>
      </c>
      <c r="B37" s="19" t="s">
        <v>293</v>
      </c>
      <c r="C37" s="19" t="s">
        <v>294</v>
      </c>
    </row>
    <row r="38" spans="1:3" x14ac:dyDescent="0.25">
      <c r="A38" s="19" t="s">
        <v>214</v>
      </c>
      <c r="B38" s="19" t="s">
        <v>238</v>
      </c>
      <c r="C38" s="19" t="s">
        <v>232</v>
      </c>
    </row>
    <row r="39" spans="1:3" x14ac:dyDescent="0.25">
      <c r="A39" s="19" t="s">
        <v>295</v>
      </c>
      <c r="B39" s="19" t="s">
        <v>296</v>
      </c>
      <c r="C39" s="19" t="s">
        <v>253</v>
      </c>
    </row>
    <row r="40" spans="1:3" x14ac:dyDescent="0.25">
      <c r="A40" s="19" t="s">
        <v>297</v>
      </c>
      <c r="B40" s="19" t="s">
        <v>298</v>
      </c>
      <c r="C40" s="19" t="s">
        <v>299</v>
      </c>
    </row>
    <row r="41" spans="1:3" x14ac:dyDescent="0.25">
      <c r="A41" s="19" t="s">
        <v>300</v>
      </c>
      <c r="B41" s="19" t="s">
        <v>301</v>
      </c>
      <c r="C41" s="19" t="s">
        <v>302</v>
      </c>
    </row>
    <row r="42" spans="1:3" x14ac:dyDescent="0.25">
      <c r="A42" s="19" t="s">
        <v>249</v>
      </c>
      <c r="B42" s="19" t="s">
        <v>303</v>
      </c>
      <c r="C42" s="19" t="s">
        <v>304</v>
      </c>
    </row>
    <row r="43" spans="1:3" x14ac:dyDescent="0.25">
      <c r="A43" s="19" t="s">
        <v>305</v>
      </c>
      <c r="B43" s="19" t="s">
        <v>306</v>
      </c>
      <c r="C43" s="19" t="s">
        <v>307</v>
      </c>
    </row>
    <row r="44" spans="1:3" x14ac:dyDescent="0.25">
      <c r="A44" s="19" t="s">
        <v>308</v>
      </c>
      <c r="B44" s="19" t="s">
        <v>309</v>
      </c>
      <c r="C44" s="19" t="s">
        <v>310</v>
      </c>
    </row>
    <row r="45" spans="1:3" x14ac:dyDescent="0.25">
      <c r="A45" s="19" t="s">
        <v>238</v>
      </c>
      <c r="B45" s="19" t="s">
        <v>311</v>
      </c>
      <c r="C45" s="19" t="s">
        <v>227</v>
      </c>
    </row>
    <row r="46" spans="1:3" x14ac:dyDescent="0.25">
      <c r="A46" s="19" t="s">
        <v>312</v>
      </c>
      <c r="B46" s="19" t="s">
        <v>313</v>
      </c>
      <c r="C46" s="19" t="s">
        <v>314</v>
      </c>
    </row>
    <row r="47" spans="1:3" x14ac:dyDescent="0.25">
      <c r="A47" s="19" t="s">
        <v>315</v>
      </c>
      <c r="B47" s="19" t="s">
        <v>316</v>
      </c>
      <c r="C47" s="19" t="s">
        <v>317</v>
      </c>
    </row>
    <row r="48" spans="1:3" x14ac:dyDescent="0.25">
      <c r="A48" s="19" t="s">
        <v>318</v>
      </c>
      <c r="B48" s="19" t="s">
        <v>319</v>
      </c>
      <c r="C48" s="19" t="s">
        <v>320</v>
      </c>
    </row>
    <row r="49" spans="1:3" x14ac:dyDescent="0.25">
      <c r="A49" s="19" t="s">
        <v>211</v>
      </c>
      <c r="B49" s="19" t="s">
        <v>321</v>
      </c>
      <c r="C49" s="19" t="s">
        <v>322</v>
      </c>
    </row>
    <row r="50" spans="1:3" x14ac:dyDescent="0.25">
      <c r="A50" s="19" t="s">
        <v>248</v>
      </c>
      <c r="B50" s="19" t="s">
        <v>248</v>
      </c>
      <c r="C50" s="19" t="s">
        <v>234</v>
      </c>
    </row>
  </sheetData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E94BD-5B0E-421E-8BF7-7F663B70C691}">
  <dimension ref="A1:E50"/>
  <sheetViews>
    <sheetView workbookViewId="0">
      <selection activeCell="E2" sqref="E2"/>
    </sheetView>
  </sheetViews>
  <sheetFormatPr defaultColWidth="11.42578125" defaultRowHeight="15" x14ac:dyDescent="0.25"/>
  <cols>
    <col min="1" max="1" width="12.42578125" style="19" bestFit="1" customWidth="1"/>
    <col min="2" max="2" width="13.5703125" style="19" bestFit="1" customWidth="1"/>
    <col min="3" max="3" width="13.140625" style="19" bestFit="1" customWidth="1"/>
    <col min="4" max="4" width="31.7109375" style="19" bestFit="1" customWidth="1"/>
    <col min="5" max="5" width="27.5703125" style="19" bestFit="1" customWidth="1"/>
    <col min="6" max="16384" width="11.42578125" style="19"/>
  </cols>
  <sheetData>
    <row r="1" spans="1:5" x14ac:dyDescent="0.25">
      <c r="A1" s="25" t="s">
        <v>202</v>
      </c>
      <c r="B1" s="25" t="s">
        <v>203</v>
      </c>
      <c r="C1" s="25" t="s">
        <v>204</v>
      </c>
      <c r="D1" s="25" t="s">
        <v>205</v>
      </c>
      <c r="E1" s="25" t="s">
        <v>206</v>
      </c>
    </row>
    <row r="2" spans="1:5" x14ac:dyDescent="0.25">
      <c r="A2" s="19" t="s">
        <v>207</v>
      </c>
      <c r="B2" s="19" t="s">
        <v>208</v>
      </c>
      <c r="C2" s="19" t="s">
        <v>209</v>
      </c>
      <c r="D2" s="19" t="str">
        <f>CONCATENATE(A2," ",B2,", ",C2)</f>
        <v>BRAU VILALTA, MIQUEL</v>
      </c>
      <c r="E2" s="19" t="s">
        <v>323</v>
      </c>
    </row>
    <row r="3" spans="1:5" x14ac:dyDescent="0.25">
      <c r="A3" s="19" t="s">
        <v>210</v>
      </c>
      <c r="B3" s="19" t="s">
        <v>211</v>
      </c>
      <c r="C3" s="19" t="s">
        <v>212</v>
      </c>
      <c r="D3" s="19" t="str">
        <f t="shared" ref="D3:D50" si="0">CONCATENATE(A3," ",B3,", ",C3)</f>
        <v>ROBERT LOPEZ, ANGELS</v>
      </c>
      <c r="E3" s="19" t="s">
        <v>324</v>
      </c>
    </row>
    <row r="4" spans="1:5" x14ac:dyDescent="0.25">
      <c r="A4" s="19" t="s">
        <v>213</v>
      </c>
      <c r="B4" s="19" t="s">
        <v>214</v>
      </c>
      <c r="C4" s="19" t="s">
        <v>215</v>
      </c>
      <c r="D4" s="19" t="str">
        <f t="shared" si="0"/>
        <v>CAMPS GONZALEZ, LLUISA</v>
      </c>
      <c r="E4" s="19" t="s">
        <v>325</v>
      </c>
    </row>
    <row r="5" spans="1:5" x14ac:dyDescent="0.25">
      <c r="A5" s="19" t="s">
        <v>216</v>
      </c>
      <c r="B5" s="19" t="s">
        <v>217</v>
      </c>
      <c r="C5" s="19" t="s">
        <v>218</v>
      </c>
      <c r="D5" s="19" t="str">
        <f t="shared" si="0"/>
        <v>CIVIT DELCOR, ALBERT</v>
      </c>
      <c r="E5" s="19" t="s">
        <v>326</v>
      </c>
    </row>
    <row r="6" spans="1:5" x14ac:dyDescent="0.25">
      <c r="A6" s="19" t="s">
        <v>219</v>
      </c>
      <c r="B6" s="19" t="s">
        <v>220</v>
      </c>
      <c r="C6" s="19" t="s">
        <v>221</v>
      </c>
      <c r="D6" s="19" t="str">
        <f t="shared" si="0"/>
        <v>SOLER CAMPINS, DAMIÀ</v>
      </c>
      <c r="E6" s="19" t="s">
        <v>327</v>
      </c>
    </row>
    <row r="7" spans="1:5" x14ac:dyDescent="0.25">
      <c r="A7" s="19" t="s">
        <v>222</v>
      </c>
      <c r="B7" s="19" t="s">
        <v>223</v>
      </c>
      <c r="C7" s="19" t="s">
        <v>224</v>
      </c>
      <c r="D7" s="19" t="str">
        <f t="shared" si="0"/>
        <v>SERRES FLORES, JOAN</v>
      </c>
      <c r="E7" s="19" t="s">
        <v>328</v>
      </c>
    </row>
    <row r="8" spans="1:5" x14ac:dyDescent="0.25">
      <c r="A8" s="19" t="s">
        <v>225</v>
      </c>
      <c r="B8" s="19" t="s">
        <v>226</v>
      </c>
      <c r="C8" s="19" t="s">
        <v>227</v>
      </c>
      <c r="D8" s="19" t="str">
        <f t="shared" si="0"/>
        <v>FONTS ALCALA, GABRIEL</v>
      </c>
      <c r="E8" s="19" t="s">
        <v>329</v>
      </c>
    </row>
    <row r="9" spans="1:5" x14ac:dyDescent="0.25">
      <c r="A9" s="19" t="s">
        <v>228</v>
      </c>
      <c r="B9" s="19" t="s">
        <v>229</v>
      </c>
      <c r="C9" s="19" t="s">
        <v>230</v>
      </c>
      <c r="D9" s="19" t="str">
        <f t="shared" si="0"/>
        <v>FERNANDEZ RUIZ, CARME</v>
      </c>
      <c r="E9" s="19" t="s">
        <v>330</v>
      </c>
    </row>
    <row r="10" spans="1:5" x14ac:dyDescent="0.25">
      <c r="A10" s="19" t="s">
        <v>223</v>
      </c>
      <c r="B10" s="19" t="s">
        <v>231</v>
      </c>
      <c r="C10" s="19" t="s">
        <v>232</v>
      </c>
      <c r="D10" s="19" t="str">
        <f t="shared" si="0"/>
        <v>FLORES CORTES, JUAN</v>
      </c>
      <c r="E10" s="19" t="s">
        <v>331</v>
      </c>
    </row>
    <row r="11" spans="1:5" x14ac:dyDescent="0.25">
      <c r="A11" s="19" t="s">
        <v>233</v>
      </c>
      <c r="B11" s="19" t="s">
        <v>233</v>
      </c>
      <c r="C11" s="19" t="s">
        <v>234</v>
      </c>
      <c r="D11" s="19" t="str">
        <f t="shared" si="0"/>
        <v>RODRIGUEZ RODRIGUEZ, VICTORIA</v>
      </c>
      <c r="E11" s="19" t="s">
        <v>332</v>
      </c>
    </row>
    <row r="12" spans="1:5" x14ac:dyDescent="0.25">
      <c r="A12" s="19" t="s">
        <v>235</v>
      </c>
      <c r="B12" s="19" t="s">
        <v>236</v>
      </c>
      <c r="C12" s="19" t="s">
        <v>224</v>
      </c>
      <c r="D12" s="19" t="str">
        <f t="shared" si="0"/>
        <v>RIUS LUCENO, JOAN</v>
      </c>
      <c r="E12" s="19" t="s">
        <v>333</v>
      </c>
    </row>
    <row r="13" spans="1:5" x14ac:dyDescent="0.25">
      <c r="A13" s="19" t="s">
        <v>237</v>
      </c>
      <c r="B13" s="19" t="s">
        <v>238</v>
      </c>
      <c r="C13" s="19" t="s">
        <v>239</v>
      </c>
      <c r="D13" s="19" t="str">
        <f t="shared" si="0"/>
        <v>PONS GARCIA, JOSEP</v>
      </c>
      <c r="E13" s="19" t="s">
        <v>334</v>
      </c>
    </row>
    <row r="14" spans="1:5" x14ac:dyDescent="0.25">
      <c r="A14" s="19" t="s">
        <v>240</v>
      </c>
      <c r="B14" s="19" t="s">
        <v>241</v>
      </c>
      <c r="C14" s="19" t="s">
        <v>242</v>
      </c>
      <c r="D14" s="19" t="str">
        <f t="shared" si="0"/>
        <v>CASELLES AGUILAR, FCO JOSE</v>
      </c>
      <c r="E14" s="19" t="s">
        <v>335</v>
      </c>
    </row>
    <row r="15" spans="1:5" x14ac:dyDescent="0.25">
      <c r="A15" s="19" t="s">
        <v>243</v>
      </c>
      <c r="B15" s="19" t="s">
        <v>244</v>
      </c>
      <c r="C15" s="19" t="s">
        <v>232</v>
      </c>
      <c r="D15" s="19" t="str">
        <f t="shared" si="0"/>
        <v>MORERA MONREAL, JUAN</v>
      </c>
      <c r="E15" s="19" t="s">
        <v>336</v>
      </c>
    </row>
    <row r="16" spans="1:5" x14ac:dyDescent="0.25">
      <c r="A16" s="19" t="s">
        <v>245</v>
      </c>
      <c r="B16" s="19" t="s">
        <v>246</v>
      </c>
      <c r="C16" s="19" t="s">
        <v>247</v>
      </c>
      <c r="D16" s="19" t="str">
        <f t="shared" si="0"/>
        <v>SOROLLA ARELLANO, ANTONIO</v>
      </c>
      <c r="E16" s="19" t="s">
        <v>337</v>
      </c>
    </row>
    <row r="17" spans="1:5" x14ac:dyDescent="0.25">
      <c r="A17" s="19" t="s">
        <v>248</v>
      </c>
      <c r="B17" s="19" t="s">
        <v>249</v>
      </c>
      <c r="C17" s="19" t="s">
        <v>250</v>
      </c>
      <c r="D17" s="19" t="str">
        <f t="shared" si="0"/>
        <v>MARTINEZ SANCHEZ, M CARMEN</v>
      </c>
      <c r="E17" s="19" t="s">
        <v>338</v>
      </c>
    </row>
    <row r="18" spans="1:5" x14ac:dyDescent="0.25">
      <c r="A18" s="19" t="s">
        <v>251</v>
      </c>
      <c r="B18" s="19" t="s">
        <v>233</v>
      </c>
      <c r="C18" s="19" t="s">
        <v>252</v>
      </c>
      <c r="D18" s="19" t="str">
        <f t="shared" si="0"/>
        <v>ALEGRIA RODRIGUEZ, ALEJANDRO</v>
      </c>
      <c r="E18" s="19" t="s">
        <v>339</v>
      </c>
    </row>
    <row r="19" spans="1:5" x14ac:dyDescent="0.25">
      <c r="A19" s="19" t="s">
        <v>229</v>
      </c>
      <c r="B19" s="19" t="s">
        <v>211</v>
      </c>
      <c r="C19" s="19" t="s">
        <v>253</v>
      </c>
      <c r="D19" s="19" t="str">
        <f t="shared" si="0"/>
        <v>RUIZ LOPEZ, JOSE</v>
      </c>
      <c r="E19" s="19" t="s">
        <v>340</v>
      </c>
    </row>
    <row r="20" spans="1:5" x14ac:dyDescent="0.25">
      <c r="A20" s="19" t="s">
        <v>254</v>
      </c>
      <c r="B20" s="19" t="s">
        <v>255</v>
      </c>
      <c r="C20" s="19" t="s">
        <v>256</v>
      </c>
      <c r="D20" s="19" t="str">
        <f t="shared" si="0"/>
        <v>COSTA MOLINARI, JESUS</v>
      </c>
      <c r="E20" s="19" t="s">
        <v>341</v>
      </c>
    </row>
    <row r="21" spans="1:5" x14ac:dyDescent="0.25">
      <c r="A21" s="19" t="s">
        <v>257</v>
      </c>
      <c r="B21" s="19" t="s">
        <v>258</v>
      </c>
      <c r="C21" s="19" t="s">
        <v>259</v>
      </c>
      <c r="D21" s="19" t="str">
        <f t="shared" si="0"/>
        <v>LANCHO CERRO, FRANCISCO</v>
      </c>
      <c r="E21" s="19" t="s">
        <v>342</v>
      </c>
    </row>
    <row r="22" spans="1:5" x14ac:dyDescent="0.25">
      <c r="A22" s="19" t="s">
        <v>228</v>
      </c>
      <c r="B22" s="19" t="s">
        <v>211</v>
      </c>
      <c r="C22" s="19" t="s">
        <v>260</v>
      </c>
      <c r="D22" s="19" t="str">
        <f t="shared" si="0"/>
        <v>FERNANDEZ LOPEZ, CONCEPCION</v>
      </c>
      <c r="E22" s="19" t="s">
        <v>343</v>
      </c>
    </row>
    <row r="23" spans="1:5" x14ac:dyDescent="0.25">
      <c r="A23" s="19" t="s">
        <v>261</v>
      </c>
      <c r="B23" s="19" t="s">
        <v>248</v>
      </c>
      <c r="C23" s="19" t="s">
        <v>262</v>
      </c>
      <c r="D23" s="19" t="str">
        <f t="shared" si="0"/>
        <v>JUAREZ MARTINEZ, ALFREDO</v>
      </c>
      <c r="E23" s="19" t="s">
        <v>344</v>
      </c>
    </row>
    <row r="24" spans="1:5" x14ac:dyDescent="0.25">
      <c r="A24" s="19" t="s">
        <v>263</v>
      </c>
      <c r="B24" s="19" t="s">
        <v>238</v>
      </c>
      <c r="C24" s="19" t="s">
        <v>253</v>
      </c>
      <c r="D24" s="19" t="str">
        <f t="shared" si="0"/>
        <v>SOTOMAYOR GARCIA, JOSE</v>
      </c>
      <c r="E24" s="19" t="s">
        <v>345</v>
      </c>
    </row>
    <row r="25" spans="1:5" x14ac:dyDescent="0.25">
      <c r="A25" s="19" t="s">
        <v>229</v>
      </c>
      <c r="B25" s="19" t="s">
        <v>264</v>
      </c>
      <c r="C25" s="19" t="s">
        <v>259</v>
      </c>
      <c r="D25" s="19" t="str">
        <f t="shared" si="0"/>
        <v>RUIZ ROMAN, FRANCISCO</v>
      </c>
      <c r="E25" s="19" t="s">
        <v>346</v>
      </c>
    </row>
    <row r="26" spans="1:5" x14ac:dyDescent="0.25">
      <c r="A26" s="19" t="s">
        <v>265</v>
      </c>
      <c r="B26" s="19" t="s">
        <v>266</v>
      </c>
      <c r="C26" s="19" t="s">
        <v>267</v>
      </c>
      <c r="D26" s="19" t="str">
        <f t="shared" si="0"/>
        <v>CAMPO ONCINS, JOAQUIN</v>
      </c>
      <c r="E26" s="19" t="s">
        <v>347</v>
      </c>
    </row>
    <row r="27" spans="1:5" x14ac:dyDescent="0.25">
      <c r="A27" s="19" t="s">
        <v>268</v>
      </c>
      <c r="B27" s="19" t="s">
        <v>211</v>
      </c>
      <c r="C27" s="19" t="s">
        <v>269</v>
      </c>
      <c r="D27" s="19" t="str">
        <f t="shared" si="0"/>
        <v>CERRILLO LOPEZ, ONOFRE</v>
      </c>
      <c r="E27" s="19" t="s">
        <v>348</v>
      </c>
    </row>
    <row r="28" spans="1:5" x14ac:dyDescent="0.25">
      <c r="A28" s="19" t="s">
        <v>270</v>
      </c>
      <c r="B28" s="19" t="s">
        <v>271</v>
      </c>
      <c r="C28" s="19" t="s">
        <v>272</v>
      </c>
      <c r="D28" s="19" t="str">
        <f t="shared" si="0"/>
        <v>MARTI VIZCARRI, ROSA</v>
      </c>
      <c r="E28" s="19" t="s">
        <v>349</v>
      </c>
    </row>
    <row r="29" spans="1:5" x14ac:dyDescent="0.25">
      <c r="A29" s="19" t="s">
        <v>273</v>
      </c>
      <c r="B29" s="19" t="s">
        <v>274</v>
      </c>
      <c r="C29" s="19" t="s">
        <v>259</v>
      </c>
      <c r="D29" s="19" t="str">
        <f t="shared" si="0"/>
        <v>HUESCA ARCHS, FRANCISCO</v>
      </c>
      <c r="E29" s="19" t="s">
        <v>350</v>
      </c>
    </row>
    <row r="30" spans="1:5" x14ac:dyDescent="0.25">
      <c r="A30" s="19" t="s">
        <v>275</v>
      </c>
      <c r="B30" s="19" t="s">
        <v>249</v>
      </c>
      <c r="C30" s="19" t="s">
        <v>234</v>
      </c>
      <c r="D30" s="19" t="str">
        <f t="shared" si="0"/>
        <v>PEREZ SANCHEZ, VICTORIA</v>
      </c>
      <c r="E30" s="19" t="s">
        <v>351</v>
      </c>
    </row>
    <row r="31" spans="1:5" x14ac:dyDescent="0.25">
      <c r="A31" s="19" t="s">
        <v>276</v>
      </c>
      <c r="B31" s="19" t="s">
        <v>277</v>
      </c>
      <c r="C31" s="19" t="s">
        <v>278</v>
      </c>
      <c r="D31" s="19" t="str">
        <f t="shared" si="0"/>
        <v>CASTEJON NAVARRO, ANGEL</v>
      </c>
      <c r="E31" s="19" t="s">
        <v>352</v>
      </c>
    </row>
    <row r="32" spans="1:5" x14ac:dyDescent="0.25">
      <c r="A32" s="19" t="s">
        <v>279</v>
      </c>
      <c r="B32" s="19" t="s">
        <v>275</v>
      </c>
      <c r="C32" s="19" t="s">
        <v>280</v>
      </c>
      <c r="D32" s="19" t="str">
        <f t="shared" si="0"/>
        <v>CADENAS PEREZ, DOMINGO</v>
      </c>
      <c r="E32" s="19" t="s">
        <v>353</v>
      </c>
    </row>
    <row r="33" spans="1:5" x14ac:dyDescent="0.25">
      <c r="A33" s="19" t="s">
        <v>281</v>
      </c>
      <c r="B33" s="19" t="s">
        <v>282</v>
      </c>
      <c r="C33" s="19" t="s">
        <v>283</v>
      </c>
      <c r="D33" s="19" t="str">
        <f t="shared" si="0"/>
        <v>DOMENECH ARIZA, AMADEO</v>
      </c>
      <c r="E33" s="19" t="s">
        <v>354</v>
      </c>
    </row>
    <row r="34" spans="1:5" x14ac:dyDescent="0.25">
      <c r="A34" s="19" t="s">
        <v>284</v>
      </c>
      <c r="B34" s="19" t="s">
        <v>285</v>
      </c>
      <c r="C34" s="19" t="s">
        <v>286</v>
      </c>
      <c r="D34" s="19" t="str">
        <f t="shared" si="0"/>
        <v>MANERO CALVO, ADRIAN</v>
      </c>
      <c r="E34" s="19" t="s">
        <v>355</v>
      </c>
    </row>
    <row r="35" spans="1:5" x14ac:dyDescent="0.25">
      <c r="A35" s="19" t="s">
        <v>287</v>
      </c>
      <c r="B35" s="19" t="s">
        <v>288</v>
      </c>
      <c r="C35" s="19" t="s">
        <v>289</v>
      </c>
      <c r="D35" s="19" t="str">
        <f t="shared" si="0"/>
        <v>REQUENA PALACIOS, FIDEL</v>
      </c>
      <c r="E35" s="19" t="s">
        <v>356</v>
      </c>
    </row>
    <row r="36" spans="1:5" x14ac:dyDescent="0.25">
      <c r="A36" s="19" t="s">
        <v>290</v>
      </c>
      <c r="B36" s="19" t="s">
        <v>275</v>
      </c>
      <c r="C36" s="19" t="s">
        <v>291</v>
      </c>
      <c r="D36" s="19" t="str">
        <f t="shared" si="0"/>
        <v>BENITO PEREZ, RAFAEL</v>
      </c>
      <c r="E36" s="19" t="s">
        <v>357</v>
      </c>
    </row>
    <row r="37" spans="1:5" x14ac:dyDescent="0.25">
      <c r="A37" s="19" t="s">
        <v>292</v>
      </c>
      <c r="B37" s="19" t="s">
        <v>293</v>
      </c>
      <c r="C37" s="19" t="s">
        <v>294</v>
      </c>
      <c r="D37" s="19" t="str">
        <f t="shared" si="0"/>
        <v>PUIG VILLAGRASA, AGUSTIN</v>
      </c>
      <c r="E37" s="19" t="s">
        <v>358</v>
      </c>
    </row>
    <row r="38" spans="1:5" x14ac:dyDescent="0.25">
      <c r="A38" s="19" t="s">
        <v>214</v>
      </c>
      <c r="B38" s="19" t="s">
        <v>238</v>
      </c>
      <c r="C38" s="19" t="s">
        <v>232</v>
      </c>
      <c r="D38" s="19" t="str">
        <f t="shared" si="0"/>
        <v>GONZALEZ GARCIA, JUAN</v>
      </c>
      <c r="E38" s="19" t="s">
        <v>359</v>
      </c>
    </row>
    <row r="39" spans="1:5" x14ac:dyDescent="0.25">
      <c r="A39" s="19" t="s">
        <v>295</v>
      </c>
      <c r="B39" s="19" t="s">
        <v>296</v>
      </c>
      <c r="C39" s="19" t="s">
        <v>253</v>
      </c>
      <c r="D39" s="19" t="str">
        <f t="shared" si="0"/>
        <v>SALA TORRES, JOSE</v>
      </c>
      <c r="E39" s="19" t="s">
        <v>360</v>
      </c>
    </row>
    <row r="40" spans="1:5" x14ac:dyDescent="0.25">
      <c r="A40" s="19" t="s">
        <v>297</v>
      </c>
      <c r="B40" s="19" t="s">
        <v>298</v>
      </c>
      <c r="C40" s="19" t="s">
        <v>299</v>
      </c>
      <c r="D40" s="19" t="str">
        <f t="shared" si="0"/>
        <v>TOLEDANO ESCUDERO, PABLO</v>
      </c>
      <c r="E40" s="19" t="s">
        <v>361</v>
      </c>
    </row>
    <row r="41" spans="1:5" x14ac:dyDescent="0.25">
      <c r="A41" s="19" t="s">
        <v>300</v>
      </c>
      <c r="B41" s="19" t="s">
        <v>301</v>
      </c>
      <c r="C41" s="19" t="s">
        <v>302</v>
      </c>
      <c r="D41" s="19" t="str">
        <f t="shared" si="0"/>
        <v>FERRER CAMPA, MONTSERRAT</v>
      </c>
      <c r="E41" s="19" t="s">
        <v>362</v>
      </c>
    </row>
    <row r="42" spans="1:5" x14ac:dyDescent="0.25">
      <c r="A42" s="19" t="s">
        <v>249</v>
      </c>
      <c r="B42" s="19" t="s">
        <v>303</v>
      </c>
      <c r="C42" s="19" t="s">
        <v>304</v>
      </c>
      <c r="D42" s="19" t="str">
        <f t="shared" si="0"/>
        <v>SANCHEZ GARCIMARTIN, JULIO C</v>
      </c>
      <c r="E42" s="19" t="s">
        <v>363</v>
      </c>
    </row>
    <row r="43" spans="1:5" x14ac:dyDescent="0.25">
      <c r="A43" s="19" t="s">
        <v>305</v>
      </c>
      <c r="B43" s="19" t="s">
        <v>306</v>
      </c>
      <c r="C43" s="19" t="s">
        <v>307</v>
      </c>
      <c r="D43" s="19" t="str">
        <f t="shared" si="0"/>
        <v>LAUSIN GOMEZ, DANIEL</v>
      </c>
      <c r="E43" s="19" t="s">
        <v>364</v>
      </c>
    </row>
    <row r="44" spans="1:5" x14ac:dyDescent="0.25">
      <c r="A44" s="19" t="s">
        <v>308</v>
      </c>
      <c r="B44" s="19" t="s">
        <v>309</v>
      </c>
      <c r="C44" s="19" t="s">
        <v>310</v>
      </c>
      <c r="D44" s="19" t="str">
        <f t="shared" si="0"/>
        <v>LABORDA VILA, JORGE</v>
      </c>
      <c r="E44" s="19" t="s">
        <v>365</v>
      </c>
    </row>
    <row r="45" spans="1:5" x14ac:dyDescent="0.25">
      <c r="A45" s="19" t="s">
        <v>238</v>
      </c>
      <c r="B45" s="19" t="s">
        <v>311</v>
      </c>
      <c r="C45" s="19" t="s">
        <v>227</v>
      </c>
      <c r="D45" s="19" t="str">
        <f t="shared" si="0"/>
        <v>GARCIA GALVEZ, GABRIEL</v>
      </c>
      <c r="E45" s="19" t="s">
        <v>366</v>
      </c>
    </row>
    <row r="46" spans="1:5" x14ac:dyDescent="0.25">
      <c r="A46" s="19" t="s">
        <v>312</v>
      </c>
      <c r="B46" s="19" t="s">
        <v>313</v>
      </c>
      <c r="C46" s="19" t="s">
        <v>314</v>
      </c>
      <c r="D46" s="19" t="str">
        <f t="shared" si="0"/>
        <v>BATALLA BA/ERES, SEBASTIAN</v>
      </c>
      <c r="E46" s="19" t="s">
        <v>367</v>
      </c>
    </row>
    <row r="47" spans="1:5" x14ac:dyDescent="0.25">
      <c r="A47" s="19" t="s">
        <v>315</v>
      </c>
      <c r="B47" s="19" t="s">
        <v>316</v>
      </c>
      <c r="C47" s="19" t="s">
        <v>317</v>
      </c>
      <c r="D47" s="19" t="str">
        <f t="shared" si="0"/>
        <v>BARBERA FORTUNY, M REINA</v>
      </c>
      <c r="E47" s="19" t="s">
        <v>368</v>
      </c>
    </row>
    <row r="48" spans="1:5" x14ac:dyDescent="0.25">
      <c r="A48" s="19" t="s">
        <v>318</v>
      </c>
      <c r="B48" s="19" t="s">
        <v>319</v>
      </c>
      <c r="C48" s="19" t="s">
        <v>320</v>
      </c>
      <c r="D48" s="19" t="str">
        <f t="shared" si="0"/>
        <v>XIFRA GRAU, M TERESA</v>
      </c>
      <c r="E48" s="19" t="s">
        <v>369</v>
      </c>
    </row>
    <row r="49" spans="1:5" x14ac:dyDescent="0.25">
      <c r="A49" s="19" t="s">
        <v>211</v>
      </c>
      <c r="B49" s="19" t="s">
        <v>321</v>
      </c>
      <c r="C49" s="19" t="s">
        <v>322</v>
      </c>
      <c r="D49" s="19" t="str">
        <f t="shared" si="0"/>
        <v>LOPEZ OSET, GEMA</v>
      </c>
      <c r="E49" s="19" t="s">
        <v>370</v>
      </c>
    </row>
    <row r="50" spans="1:5" x14ac:dyDescent="0.25">
      <c r="A50" s="19" t="s">
        <v>248</v>
      </c>
      <c r="B50" s="19" t="s">
        <v>248</v>
      </c>
      <c r="C50" s="19" t="s">
        <v>234</v>
      </c>
      <c r="D50" s="19" t="str">
        <f t="shared" si="0"/>
        <v>MARTINEZ MARTINEZ, VICTORIA</v>
      </c>
      <c r="E50" s="19" t="s">
        <v>371</v>
      </c>
    </row>
  </sheetData>
  <sheetProtection sheet="1" objects="1" scenarios="1" selectLockedCells="1" selectUnlockedCells="1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B928B-A724-4971-9C1C-A7E58597B725}">
  <dimension ref="A1:H22"/>
  <sheetViews>
    <sheetView workbookViewId="0">
      <selection activeCell="A8" sqref="A8"/>
    </sheetView>
  </sheetViews>
  <sheetFormatPr defaultColWidth="11.42578125" defaultRowHeight="12.75" x14ac:dyDescent="0.2"/>
  <cols>
    <col min="1" max="1" width="14.42578125" style="41" bestFit="1" customWidth="1"/>
    <col min="2" max="16384" width="11.42578125" style="41"/>
  </cols>
  <sheetData>
    <row r="1" spans="1:8" ht="18.75" x14ac:dyDescent="0.3">
      <c r="A1" s="39" t="s">
        <v>379</v>
      </c>
      <c r="B1" s="40"/>
      <c r="C1" s="40"/>
      <c r="D1" s="40"/>
      <c r="E1" s="40"/>
      <c r="F1" s="40"/>
      <c r="G1" s="40"/>
      <c r="H1" s="40"/>
    </row>
    <row r="2" spans="1:8" ht="15" x14ac:dyDescent="0.25">
      <c r="A2" s="42"/>
      <c r="B2" s="42"/>
      <c r="C2" s="42"/>
      <c r="D2" s="42"/>
      <c r="E2" s="42"/>
      <c r="F2" s="42"/>
      <c r="G2" s="42"/>
      <c r="H2" s="42"/>
    </row>
    <row r="3" spans="1:8" ht="15" x14ac:dyDescent="0.25">
      <c r="A3" s="42" t="s">
        <v>380</v>
      </c>
      <c r="B3" s="42"/>
      <c r="C3" s="42"/>
      <c r="D3" s="42"/>
      <c r="E3" s="42"/>
      <c r="F3" s="42"/>
      <c r="G3" s="42"/>
      <c r="H3" s="42"/>
    </row>
    <row r="4" spans="1:8" ht="15" x14ac:dyDescent="0.25">
      <c r="A4" s="43"/>
      <c r="B4" s="43"/>
      <c r="C4" s="43"/>
      <c r="D4" s="43"/>
      <c r="E4" s="43"/>
      <c r="F4" s="43"/>
      <c r="G4" s="43"/>
      <c r="H4" s="43"/>
    </row>
    <row r="5" spans="1:8" ht="15.75" thickBot="1" x14ac:dyDescent="0.3">
      <c r="A5" s="60" t="s">
        <v>373</v>
      </c>
      <c r="B5" s="61">
        <f ca="1">Full1!$A1-4</f>
        <v>2018</v>
      </c>
      <c r="C5" s="61">
        <f ca="1">Full1!$A1-3</f>
        <v>2019</v>
      </c>
      <c r="D5" s="61">
        <f ca="1">Full1!$A1-2</f>
        <v>2020</v>
      </c>
      <c r="E5" s="61">
        <f ca="1">Full1!$A1-1</f>
        <v>2021</v>
      </c>
      <c r="F5" s="61" t="s">
        <v>32</v>
      </c>
      <c r="G5" s="61" t="s">
        <v>374</v>
      </c>
      <c r="H5" s="61" t="s">
        <v>375</v>
      </c>
    </row>
    <row r="6" spans="1:8" ht="15.75" thickTop="1" x14ac:dyDescent="0.25">
      <c r="A6" s="58" t="s">
        <v>115</v>
      </c>
      <c r="B6" s="43">
        <v>4</v>
      </c>
      <c r="C6" s="43">
        <v>5</v>
      </c>
      <c r="D6" s="43">
        <v>5</v>
      </c>
      <c r="E6" s="43">
        <v>3</v>
      </c>
      <c r="F6" s="59"/>
      <c r="G6" s="59"/>
      <c r="H6" s="58"/>
    </row>
    <row r="7" spans="1:8" ht="15" x14ac:dyDescent="0.25">
      <c r="A7" s="58" t="s">
        <v>114</v>
      </c>
      <c r="B7" s="43">
        <v>10</v>
      </c>
      <c r="C7" s="43">
        <v>9</v>
      </c>
      <c r="D7" s="43">
        <v>11</v>
      </c>
      <c r="E7" s="43">
        <v>12</v>
      </c>
      <c r="F7" s="59"/>
      <c r="G7" s="59"/>
      <c r="H7" s="58"/>
    </row>
    <row r="8" spans="1:8" ht="15" x14ac:dyDescent="0.25">
      <c r="A8" s="58"/>
      <c r="B8" s="43">
        <v>15</v>
      </c>
      <c r="C8" s="43">
        <v>15</v>
      </c>
      <c r="D8" s="43">
        <v>13</v>
      </c>
      <c r="E8" s="43">
        <v>13</v>
      </c>
      <c r="F8" s="59"/>
      <c r="G8" s="59"/>
      <c r="H8" s="58"/>
    </row>
    <row r="9" spans="1:8" ht="15" x14ac:dyDescent="0.25">
      <c r="A9" s="58"/>
      <c r="B9" s="43">
        <v>17</v>
      </c>
      <c r="C9" s="43">
        <v>17</v>
      </c>
      <c r="D9" s="43">
        <v>17</v>
      </c>
      <c r="E9" s="43">
        <v>18</v>
      </c>
      <c r="F9" s="59"/>
      <c r="G9" s="59"/>
      <c r="H9" s="58"/>
    </row>
    <row r="10" spans="1:8" ht="15" x14ac:dyDescent="0.25">
      <c r="A10" s="58"/>
      <c r="B10" s="43">
        <v>18</v>
      </c>
      <c r="C10" s="43">
        <v>19</v>
      </c>
      <c r="D10" s="43">
        <v>18</v>
      </c>
      <c r="E10" s="43">
        <v>18</v>
      </c>
      <c r="F10" s="59"/>
      <c r="G10" s="59"/>
      <c r="H10" s="58"/>
    </row>
    <row r="11" spans="1:8" ht="15" x14ac:dyDescent="0.25">
      <c r="A11" s="58"/>
      <c r="B11" s="43">
        <v>21</v>
      </c>
      <c r="C11" s="43">
        <v>20</v>
      </c>
      <c r="D11" s="43">
        <v>22</v>
      </c>
      <c r="E11" s="43">
        <v>23</v>
      </c>
      <c r="F11" s="59"/>
      <c r="G11" s="59"/>
      <c r="H11" s="58"/>
    </row>
    <row r="12" spans="1:8" ht="15" x14ac:dyDescent="0.25">
      <c r="A12" s="58"/>
      <c r="B12" s="43">
        <v>27</v>
      </c>
      <c r="C12" s="43">
        <v>27</v>
      </c>
      <c r="D12" s="43">
        <v>27</v>
      </c>
      <c r="E12" s="43">
        <v>27</v>
      </c>
      <c r="F12" s="59"/>
      <c r="G12" s="59"/>
      <c r="H12" s="58"/>
    </row>
    <row r="13" spans="1:8" ht="15" x14ac:dyDescent="0.25">
      <c r="A13" s="58"/>
      <c r="B13" s="43">
        <v>27</v>
      </c>
      <c r="C13" s="43">
        <v>28</v>
      </c>
      <c r="D13" s="43">
        <v>26</v>
      </c>
      <c r="E13" s="43">
        <v>28</v>
      </c>
      <c r="F13" s="59"/>
      <c r="G13" s="59"/>
      <c r="H13" s="58"/>
    </row>
    <row r="14" spans="1:8" ht="15" x14ac:dyDescent="0.25">
      <c r="A14" s="58"/>
      <c r="B14" s="43">
        <v>19</v>
      </c>
      <c r="C14" s="43">
        <v>18</v>
      </c>
      <c r="D14" s="43">
        <v>19</v>
      </c>
      <c r="E14" s="43">
        <v>17</v>
      </c>
      <c r="F14" s="59"/>
      <c r="G14" s="59"/>
      <c r="H14" s="58"/>
    </row>
    <row r="15" spans="1:8" ht="15" x14ac:dyDescent="0.25">
      <c r="A15" s="58"/>
      <c r="B15" s="43">
        <v>12</v>
      </c>
      <c r="C15" s="43">
        <v>13</v>
      </c>
      <c r="D15" s="43">
        <v>11</v>
      </c>
      <c r="E15" s="43">
        <v>10</v>
      </c>
      <c r="F15" s="59"/>
      <c r="G15" s="59"/>
      <c r="H15" s="58"/>
    </row>
    <row r="16" spans="1:8" ht="15" x14ac:dyDescent="0.25">
      <c r="A16" s="58"/>
      <c r="B16" s="43">
        <v>9</v>
      </c>
      <c r="C16" s="43">
        <v>9</v>
      </c>
      <c r="D16" s="43">
        <v>8</v>
      </c>
      <c r="E16" s="43">
        <v>8</v>
      </c>
      <c r="F16" s="59"/>
      <c r="G16" s="59"/>
      <c r="H16" s="58"/>
    </row>
    <row r="17" spans="1:8" ht="15" x14ac:dyDescent="0.25">
      <c r="A17" s="58"/>
      <c r="B17" s="43">
        <v>5</v>
      </c>
      <c r="C17" s="43">
        <v>6</v>
      </c>
      <c r="D17" s="43">
        <v>6</v>
      </c>
      <c r="E17" s="43">
        <v>6</v>
      </c>
      <c r="F17" s="59"/>
      <c r="G17" s="59"/>
      <c r="H17" s="58"/>
    </row>
    <row r="18" spans="1:8" ht="15.75" thickBot="1" x14ac:dyDescent="0.3">
      <c r="A18" s="44"/>
      <c r="B18" s="44"/>
      <c r="C18" s="44"/>
      <c r="D18" s="44"/>
      <c r="E18" s="44"/>
      <c r="F18" s="45"/>
      <c r="G18" s="45"/>
      <c r="H18" s="44"/>
    </row>
    <row r="19" spans="1:8" ht="15.75" thickTop="1" x14ac:dyDescent="0.25">
      <c r="A19" s="43"/>
      <c r="B19" s="43"/>
      <c r="C19" s="43"/>
      <c r="D19" s="43"/>
      <c r="E19" s="43"/>
      <c r="F19" s="43"/>
      <c r="G19" s="43"/>
      <c r="H19" s="43"/>
    </row>
    <row r="20" spans="1:8" ht="15" x14ac:dyDescent="0.25">
      <c r="A20" s="62" t="s">
        <v>376</v>
      </c>
      <c r="B20" s="58"/>
      <c r="C20" s="58"/>
      <c r="D20" s="58"/>
      <c r="E20" s="58"/>
      <c r="F20" s="43"/>
      <c r="G20" s="43"/>
      <c r="H20" s="43"/>
    </row>
    <row r="21" spans="1:8" ht="15" x14ac:dyDescent="0.25">
      <c r="A21" s="62" t="s">
        <v>377</v>
      </c>
      <c r="B21" s="58"/>
      <c r="C21" s="58"/>
      <c r="D21" s="58"/>
      <c r="E21" s="58"/>
      <c r="F21" s="43"/>
      <c r="G21" s="43"/>
      <c r="H21" s="43"/>
    </row>
    <row r="22" spans="1:8" ht="15" x14ac:dyDescent="0.25">
      <c r="A22" s="62" t="s">
        <v>390</v>
      </c>
      <c r="B22" s="58"/>
      <c r="C22" s="58"/>
      <c r="D22" s="58"/>
      <c r="E22" s="58"/>
      <c r="F22" s="43"/>
      <c r="G22" s="43"/>
      <c r="H22" s="43"/>
    </row>
  </sheetData>
  <printOptions gridLines="1" gridLinesSet="0"/>
  <pageMargins left="0.75" right="0.75" top="1" bottom="1" header="0.511811024" footer="0.511811024"/>
  <pageSetup paperSize="9" orientation="landscape" horizontalDpi="300" verticalDpi="300" r:id="rId1"/>
  <headerFooter alignWithMargins="0">
    <oddHeader>&amp;A</oddHeader>
    <oddFooter>Pàgina 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19F89-9438-4692-A497-B40B850B32A7}">
  <dimension ref="A1:H22"/>
  <sheetViews>
    <sheetView workbookViewId="0"/>
  </sheetViews>
  <sheetFormatPr defaultColWidth="11.42578125" defaultRowHeight="12.75" x14ac:dyDescent="0.2"/>
  <cols>
    <col min="1" max="1" width="14.42578125" style="41" bestFit="1" customWidth="1"/>
    <col min="2" max="16384" width="11.42578125" style="41"/>
  </cols>
  <sheetData>
    <row r="1" spans="1:8" ht="18.75" x14ac:dyDescent="0.3">
      <c r="A1" s="39" t="s">
        <v>379</v>
      </c>
      <c r="B1" s="40"/>
      <c r="C1" s="40"/>
      <c r="D1" s="40"/>
      <c r="E1" s="40"/>
      <c r="F1" s="40"/>
      <c r="G1" s="40"/>
      <c r="H1" s="40"/>
    </row>
    <row r="2" spans="1:8" ht="15" x14ac:dyDescent="0.25">
      <c r="A2" s="42"/>
      <c r="B2" s="42"/>
      <c r="C2" s="42"/>
      <c r="D2" s="42"/>
      <c r="E2" s="42"/>
      <c r="F2" s="42"/>
      <c r="G2" s="42"/>
      <c r="H2" s="42"/>
    </row>
    <row r="3" spans="1:8" ht="15" x14ac:dyDescent="0.25">
      <c r="A3" s="42" t="s">
        <v>380</v>
      </c>
      <c r="B3" s="42"/>
      <c r="C3" s="42"/>
      <c r="D3" s="42"/>
      <c r="E3" s="42"/>
      <c r="F3" s="42"/>
      <c r="G3" s="42"/>
      <c r="H3" s="42"/>
    </row>
    <row r="4" spans="1:8" ht="15" x14ac:dyDescent="0.25">
      <c r="A4" s="43"/>
      <c r="B4" s="43"/>
      <c r="C4" s="43"/>
      <c r="D4" s="43"/>
      <c r="E4" s="43"/>
      <c r="F4" s="43"/>
      <c r="G4" s="43"/>
      <c r="H4" s="43"/>
    </row>
    <row r="5" spans="1:8" ht="15.75" thickBot="1" x14ac:dyDescent="0.3">
      <c r="A5" s="60" t="s">
        <v>373</v>
      </c>
      <c r="B5" s="61">
        <f ca="1">Full1!$A1-4</f>
        <v>2018</v>
      </c>
      <c r="C5" s="61">
        <f ca="1">Full1!$A1-3</f>
        <v>2019</v>
      </c>
      <c r="D5" s="61">
        <f ca="1">Full1!$A1-2</f>
        <v>2020</v>
      </c>
      <c r="E5" s="61">
        <f ca="1">Full1!$A1-1</f>
        <v>2021</v>
      </c>
      <c r="F5" s="61" t="s">
        <v>32</v>
      </c>
      <c r="G5" s="61" t="s">
        <v>374</v>
      </c>
      <c r="H5" s="61" t="s">
        <v>375</v>
      </c>
    </row>
    <row r="6" spans="1:8" ht="15.75" thickTop="1" x14ac:dyDescent="0.25">
      <c r="A6" s="58" t="s">
        <v>115</v>
      </c>
      <c r="B6" s="43">
        <v>4</v>
      </c>
      <c r="C6" s="43">
        <v>5</v>
      </c>
      <c r="D6" s="43">
        <v>5</v>
      </c>
      <c r="E6" s="43">
        <v>3</v>
      </c>
      <c r="F6" s="59">
        <f>AVERAGE(B6:E6)</f>
        <v>4.25</v>
      </c>
      <c r="G6" s="59">
        <f>MAX(B6:E6)</f>
        <v>5</v>
      </c>
      <c r="H6" s="58">
        <f>MIN(B6:E6)</f>
        <v>3</v>
      </c>
    </row>
    <row r="7" spans="1:8" ht="15" x14ac:dyDescent="0.25">
      <c r="A7" s="58" t="s">
        <v>114</v>
      </c>
      <c r="B7" s="43">
        <v>10</v>
      </c>
      <c r="C7" s="43">
        <v>9</v>
      </c>
      <c r="D7" s="43">
        <v>11</v>
      </c>
      <c r="E7" s="43">
        <v>12</v>
      </c>
      <c r="F7" s="59">
        <f t="shared" ref="F7:F17" si="0">AVERAGE(B7:E7)</f>
        <v>10.5</v>
      </c>
      <c r="G7" s="59">
        <f t="shared" ref="G7:G17" si="1">MAX(B7:E7)</f>
        <v>12</v>
      </c>
      <c r="H7" s="58">
        <f t="shared" ref="H7:H17" si="2">MIN(B7:E7)</f>
        <v>9</v>
      </c>
    </row>
    <row r="8" spans="1:8" ht="15" x14ac:dyDescent="0.25">
      <c r="A8" s="58" t="s">
        <v>113</v>
      </c>
      <c r="B8" s="43">
        <v>15</v>
      </c>
      <c r="C8" s="43">
        <v>15</v>
      </c>
      <c r="D8" s="43">
        <v>13</v>
      </c>
      <c r="E8" s="43">
        <v>13</v>
      </c>
      <c r="F8" s="59">
        <f t="shared" si="0"/>
        <v>14</v>
      </c>
      <c r="G8" s="59">
        <f t="shared" si="1"/>
        <v>15</v>
      </c>
      <c r="H8" s="58">
        <f t="shared" si="2"/>
        <v>13</v>
      </c>
    </row>
    <row r="9" spans="1:8" ht="15" x14ac:dyDescent="0.25">
      <c r="A9" s="58" t="s">
        <v>116</v>
      </c>
      <c r="B9" s="43">
        <v>17</v>
      </c>
      <c r="C9" s="43">
        <v>17</v>
      </c>
      <c r="D9" s="43">
        <v>17</v>
      </c>
      <c r="E9" s="43">
        <v>18</v>
      </c>
      <c r="F9" s="59">
        <f t="shared" si="0"/>
        <v>17.25</v>
      </c>
      <c r="G9" s="59">
        <f t="shared" si="1"/>
        <v>18</v>
      </c>
      <c r="H9" s="58">
        <f t="shared" si="2"/>
        <v>17</v>
      </c>
    </row>
    <row r="10" spans="1:8" ht="15" x14ac:dyDescent="0.25">
      <c r="A10" s="58" t="s">
        <v>382</v>
      </c>
      <c r="B10" s="43">
        <v>18</v>
      </c>
      <c r="C10" s="43">
        <v>19</v>
      </c>
      <c r="D10" s="43">
        <v>18</v>
      </c>
      <c r="E10" s="43">
        <v>18</v>
      </c>
      <c r="F10" s="59">
        <f t="shared" si="0"/>
        <v>18.25</v>
      </c>
      <c r="G10" s="59">
        <f t="shared" si="1"/>
        <v>19</v>
      </c>
      <c r="H10" s="58">
        <f t="shared" si="2"/>
        <v>18</v>
      </c>
    </row>
    <row r="11" spans="1:8" ht="15" x14ac:dyDescent="0.25">
      <c r="A11" s="58" t="s">
        <v>383</v>
      </c>
      <c r="B11" s="43">
        <v>21</v>
      </c>
      <c r="C11" s="43">
        <v>20</v>
      </c>
      <c r="D11" s="43">
        <v>22</v>
      </c>
      <c r="E11" s="43">
        <v>23</v>
      </c>
      <c r="F11" s="59">
        <f t="shared" si="0"/>
        <v>21.5</v>
      </c>
      <c r="G11" s="59">
        <f t="shared" si="1"/>
        <v>23</v>
      </c>
      <c r="H11" s="58">
        <f t="shared" si="2"/>
        <v>20</v>
      </c>
    </row>
    <row r="12" spans="1:8" ht="15" x14ac:dyDescent="0.25">
      <c r="A12" s="58" t="s">
        <v>384</v>
      </c>
      <c r="B12" s="43">
        <v>27</v>
      </c>
      <c r="C12" s="43">
        <v>27</v>
      </c>
      <c r="D12" s="43">
        <v>27</v>
      </c>
      <c r="E12" s="43">
        <v>27</v>
      </c>
      <c r="F12" s="59">
        <f t="shared" si="0"/>
        <v>27</v>
      </c>
      <c r="G12" s="59">
        <f t="shared" si="1"/>
        <v>27</v>
      </c>
      <c r="H12" s="58">
        <f t="shared" si="2"/>
        <v>27</v>
      </c>
    </row>
    <row r="13" spans="1:8" ht="15" x14ac:dyDescent="0.25">
      <c r="A13" s="58" t="s">
        <v>385</v>
      </c>
      <c r="B13" s="43">
        <v>27</v>
      </c>
      <c r="C13" s="43">
        <v>28</v>
      </c>
      <c r="D13" s="43">
        <v>26</v>
      </c>
      <c r="E13" s="43">
        <v>28</v>
      </c>
      <c r="F13" s="59">
        <f t="shared" si="0"/>
        <v>27.25</v>
      </c>
      <c r="G13" s="59">
        <f t="shared" si="1"/>
        <v>28</v>
      </c>
      <c r="H13" s="58">
        <f t="shared" si="2"/>
        <v>26</v>
      </c>
    </row>
    <row r="14" spans="1:8" ht="15" x14ac:dyDescent="0.25">
      <c r="A14" s="58" t="s">
        <v>386</v>
      </c>
      <c r="B14" s="43">
        <v>19</v>
      </c>
      <c r="C14" s="43">
        <v>18</v>
      </c>
      <c r="D14" s="43">
        <v>19</v>
      </c>
      <c r="E14" s="43">
        <v>17</v>
      </c>
      <c r="F14" s="59">
        <f t="shared" si="0"/>
        <v>18.25</v>
      </c>
      <c r="G14" s="59">
        <f t="shared" si="1"/>
        <v>19</v>
      </c>
      <c r="H14" s="58">
        <f t="shared" si="2"/>
        <v>17</v>
      </c>
    </row>
    <row r="15" spans="1:8" ht="15" x14ac:dyDescent="0.25">
      <c r="A15" s="58" t="s">
        <v>387</v>
      </c>
      <c r="B15" s="43">
        <v>12</v>
      </c>
      <c r="C15" s="43">
        <v>13</v>
      </c>
      <c r="D15" s="43">
        <v>11</v>
      </c>
      <c r="E15" s="43">
        <v>10</v>
      </c>
      <c r="F15" s="59">
        <f t="shared" si="0"/>
        <v>11.5</v>
      </c>
      <c r="G15" s="59">
        <f t="shared" si="1"/>
        <v>13</v>
      </c>
      <c r="H15" s="58">
        <f t="shared" si="2"/>
        <v>10</v>
      </c>
    </row>
    <row r="16" spans="1:8" ht="15" x14ac:dyDescent="0.25">
      <c r="A16" s="58" t="s">
        <v>388</v>
      </c>
      <c r="B16" s="43">
        <v>9</v>
      </c>
      <c r="C16" s="43">
        <v>9</v>
      </c>
      <c r="D16" s="43">
        <v>8</v>
      </c>
      <c r="E16" s="43">
        <v>8</v>
      </c>
      <c r="F16" s="59">
        <f t="shared" si="0"/>
        <v>8.5</v>
      </c>
      <c r="G16" s="59">
        <f t="shared" si="1"/>
        <v>9</v>
      </c>
      <c r="H16" s="58">
        <f t="shared" si="2"/>
        <v>8</v>
      </c>
    </row>
    <row r="17" spans="1:8" ht="15" x14ac:dyDescent="0.25">
      <c r="A17" s="58" t="s">
        <v>389</v>
      </c>
      <c r="B17" s="43">
        <v>5</v>
      </c>
      <c r="C17" s="43">
        <v>6</v>
      </c>
      <c r="D17" s="43">
        <v>6</v>
      </c>
      <c r="E17" s="43">
        <v>6</v>
      </c>
      <c r="F17" s="59">
        <f t="shared" si="0"/>
        <v>5.75</v>
      </c>
      <c r="G17" s="59">
        <f t="shared" si="1"/>
        <v>6</v>
      </c>
      <c r="H17" s="58">
        <f t="shared" si="2"/>
        <v>5</v>
      </c>
    </row>
    <row r="18" spans="1:8" ht="15.75" thickBot="1" x14ac:dyDescent="0.3">
      <c r="A18" s="44"/>
      <c r="B18" s="44"/>
      <c r="C18" s="44"/>
      <c r="D18" s="44"/>
      <c r="E18" s="44"/>
      <c r="F18" s="45"/>
      <c r="G18" s="45"/>
      <c r="H18" s="44"/>
    </row>
    <row r="19" spans="1:8" ht="15.75" thickTop="1" x14ac:dyDescent="0.25">
      <c r="A19" s="43"/>
      <c r="B19" s="43"/>
      <c r="C19" s="43"/>
      <c r="D19" s="43"/>
      <c r="E19" s="43"/>
      <c r="F19" s="43"/>
      <c r="G19" s="43"/>
      <c r="H19" s="43"/>
    </row>
    <row r="20" spans="1:8" ht="15" x14ac:dyDescent="0.25">
      <c r="A20" s="62" t="s">
        <v>376</v>
      </c>
      <c r="B20" s="58">
        <f>MAX(B6:B17)</f>
        <v>27</v>
      </c>
      <c r="C20" s="58">
        <f t="shared" ref="C20:E20" si="3">MAX(C6:C17)</f>
        <v>28</v>
      </c>
      <c r="D20" s="58">
        <f t="shared" si="3"/>
        <v>27</v>
      </c>
      <c r="E20" s="58">
        <f t="shared" si="3"/>
        <v>28</v>
      </c>
      <c r="F20" s="43"/>
      <c r="G20" s="43"/>
      <c r="H20" s="43"/>
    </row>
    <row r="21" spans="1:8" ht="15" x14ac:dyDescent="0.25">
      <c r="A21" s="62" t="s">
        <v>377</v>
      </c>
      <c r="B21" s="58">
        <f>MIN(B6:B17)</f>
        <v>4</v>
      </c>
      <c r="C21" s="58">
        <f t="shared" ref="C21:E21" si="4">MIN(C6:C17)</f>
        <v>5</v>
      </c>
      <c r="D21" s="58">
        <f t="shared" si="4"/>
        <v>5</v>
      </c>
      <c r="E21" s="58">
        <f t="shared" si="4"/>
        <v>3</v>
      </c>
      <c r="F21" s="43"/>
      <c r="G21" s="43"/>
      <c r="H21" s="43"/>
    </row>
    <row r="22" spans="1:8" ht="15" x14ac:dyDescent="0.25">
      <c r="A22" s="62" t="s">
        <v>378</v>
      </c>
      <c r="B22" s="63">
        <f>AVERAGE(B6:B17)</f>
        <v>15.333333333333334</v>
      </c>
      <c r="C22" s="63">
        <f t="shared" ref="C22:E22" si="5">AVERAGE(C6:C17)</f>
        <v>15.5</v>
      </c>
      <c r="D22" s="63">
        <f t="shared" si="5"/>
        <v>15.25</v>
      </c>
      <c r="E22" s="63">
        <f t="shared" si="5"/>
        <v>15.25</v>
      </c>
      <c r="F22" s="43"/>
      <c r="G22" s="43"/>
      <c r="H22" s="43"/>
    </row>
  </sheetData>
  <sheetProtection sheet="1" objects="1" scenarios="1" selectLockedCells="1" selectUnlockedCells="1"/>
  <phoneticPr fontId="15" type="noConversion"/>
  <printOptions gridLines="1" gridLinesSet="0"/>
  <pageMargins left="0.75" right="0.75" top="1" bottom="1" header="0.511811024" footer="0.511811024"/>
  <pageSetup paperSize="9" orientation="landscape" horizontalDpi="300" verticalDpi="300" r:id="rId1"/>
  <headerFooter alignWithMargins="0">
    <oddHeader>&amp;A</oddHeader>
    <oddFooter>Pàgina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D9D7E-EA26-4534-84CE-56AC766B7F92}">
  <dimension ref="A1"/>
  <sheetViews>
    <sheetView workbookViewId="0"/>
  </sheetViews>
  <sheetFormatPr defaultRowHeight="15" x14ac:dyDescent="0.25"/>
  <sheetData>
    <row r="1" spans="1:1" x14ac:dyDescent="0.25">
      <c r="A1">
        <f ca="1">YEAR(TODAY())</f>
        <v>2022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41BF1-21F2-455F-A9D6-470C736C6714}">
  <dimension ref="A1:L12"/>
  <sheetViews>
    <sheetView workbookViewId="0">
      <selection activeCell="L5" sqref="L5"/>
    </sheetView>
  </sheetViews>
  <sheetFormatPr defaultColWidth="11.42578125" defaultRowHeight="15" x14ac:dyDescent="0.25"/>
  <cols>
    <col min="1" max="1" width="32.42578125" style="2" customWidth="1"/>
    <col min="2" max="9" width="4.140625" style="2" customWidth="1"/>
    <col min="10" max="11" width="4.7109375" style="2" customWidth="1"/>
    <col min="12" max="12" width="10.42578125" style="2" customWidth="1"/>
    <col min="13" max="13" width="11.42578125" style="2" customWidth="1"/>
    <col min="14" max="16384" width="11.42578125" style="2"/>
  </cols>
  <sheetData>
    <row r="1" spans="1:12" x14ac:dyDescent="0.25">
      <c r="A1" s="8" t="s">
        <v>16</v>
      </c>
    </row>
    <row r="2" spans="1:12" x14ac:dyDescent="0.25">
      <c r="A2" s="8" t="s">
        <v>17</v>
      </c>
    </row>
    <row r="4" spans="1:12" x14ac:dyDescent="0.25">
      <c r="B4" s="74" t="s">
        <v>18</v>
      </c>
      <c r="C4" s="74"/>
      <c r="D4" s="74"/>
      <c r="E4" s="74"/>
      <c r="F4" s="74"/>
      <c r="G4" s="74"/>
      <c r="H4" s="74"/>
      <c r="I4" s="74"/>
      <c r="J4" s="74"/>
      <c r="K4" s="74"/>
      <c r="L4" s="48" t="s">
        <v>19</v>
      </c>
    </row>
    <row r="5" spans="1:12" x14ac:dyDescent="0.25">
      <c r="A5" s="9" t="s">
        <v>20</v>
      </c>
      <c r="B5" s="9">
        <v>8</v>
      </c>
      <c r="C5" s="9">
        <v>9</v>
      </c>
      <c r="D5" s="9">
        <v>8</v>
      </c>
      <c r="E5" s="9">
        <v>7</v>
      </c>
      <c r="F5" s="9">
        <v>9</v>
      </c>
      <c r="G5" s="9">
        <v>8</v>
      </c>
      <c r="H5" s="9">
        <v>8</v>
      </c>
      <c r="I5" s="9">
        <v>9</v>
      </c>
      <c r="J5" s="9">
        <v>8</v>
      </c>
      <c r="K5" s="9">
        <v>9</v>
      </c>
      <c r="L5" s="49"/>
    </row>
    <row r="6" spans="1:12" x14ac:dyDescent="0.25">
      <c r="A6" s="9" t="s">
        <v>21</v>
      </c>
      <c r="B6" s="9">
        <v>9</v>
      </c>
      <c r="C6" s="9">
        <v>7</v>
      </c>
      <c r="D6" s="9">
        <v>6</v>
      </c>
      <c r="E6" s="9">
        <v>7</v>
      </c>
      <c r="F6" s="9">
        <v>8</v>
      </c>
      <c r="G6" s="9">
        <v>9</v>
      </c>
      <c r="H6" s="9">
        <v>6</v>
      </c>
      <c r="I6" s="9">
        <v>9</v>
      </c>
      <c r="J6" s="9">
        <v>9</v>
      </c>
      <c r="K6" s="9">
        <v>4</v>
      </c>
      <c r="L6" s="49"/>
    </row>
    <row r="7" spans="1:12" x14ac:dyDescent="0.25">
      <c r="A7" s="9" t="s">
        <v>22</v>
      </c>
      <c r="B7" s="9">
        <v>7</v>
      </c>
      <c r="C7" s="9">
        <v>8</v>
      </c>
      <c r="D7" s="9">
        <v>8</v>
      </c>
      <c r="E7" s="9">
        <v>8</v>
      </c>
      <c r="F7" s="9">
        <v>6</v>
      </c>
      <c r="G7" s="9">
        <v>8</v>
      </c>
      <c r="H7" s="9">
        <v>9</v>
      </c>
      <c r="I7" s="9">
        <v>7</v>
      </c>
      <c r="J7" s="9">
        <v>8</v>
      </c>
      <c r="K7" s="9">
        <v>6</v>
      </c>
      <c r="L7" s="49"/>
    </row>
    <row r="8" spans="1:12" x14ac:dyDescent="0.25">
      <c r="A8" s="9" t="s">
        <v>23</v>
      </c>
      <c r="B8" s="9">
        <v>9</v>
      </c>
      <c r="C8" s="9">
        <v>6</v>
      </c>
      <c r="D8" s="9">
        <v>8</v>
      </c>
      <c r="E8" s="9">
        <v>9</v>
      </c>
      <c r="F8" s="9">
        <v>9</v>
      </c>
      <c r="G8" s="9">
        <v>8</v>
      </c>
      <c r="H8" s="9">
        <v>9</v>
      </c>
      <c r="I8" s="9">
        <v>8</v>
      </c>
      <c r="J8" s="9">
        <v>9</v>
      </c>
      <c r="K8" s="9">
        <v>6</v>
      </c>
      <c r="L8" s="49"/>
    </row>
    <row r="9" spans="1:12" x14ac:dyDescent="0.25">
      <c r="A9" s="9" t="s">
        <v>24</v>
      </c>
      <c r="B9" s="9">
        <v>9</v>
      </c>
      <c r="C9" s="9">
        <v>8</v>
      </c>
      <c r="D9" s="9">
        <v>7</v>
      </c>
      <c r="E9" s="9">
        <v>8</v>
      </c>
      <c r="F9" s="9">
        <v>9</v>
      </c>
      <c r="G9" s="9">
        <v>9</v>
      </c>
      <c r="H9" s="9">
        <v>9</v>
      </c>
      <c r="I9" s="9">
        <v>8</v>
      </c>
      <c r="J9" s="9">
        <v>9</v>
      </c>
      <c r="K9" s="9">
        <v>6</v>
      </c>
      <c r="L9" s="49"/>
    </row>
    <row r="10" spans="1:12" x14ac:dyDescent="0.25">
      <c r="A10" s="9" t="s">
        <v>25</v>
      </c>
      <c r="B10" s="9">
        <v>8</v>
      </c>
      <c r="C10" s="9">
        <v>4</v>
      </c>
      <c r="D10" s="9">
        <v>4</v>
      </c>
      <c r="E10" s="9">
        <v>3</v>
      </c>
      <c r="F10" s="9">
        <v>3</v>
      </c>
      <c r="G10" s="9">
        <v>3</v>
      </c>
      <c r="H10" s="9">
        <v>8</v>
      </c>
      <c r="I10" s="9">
        <v>4</v>
      </c>
      <c r="J10" s="9">
        <v>8</v>
      </c>
      <c r="K10" s="9">
        <v>7</v>
      </c>
      <c r="L10" s="49"/>
    </row>
    <row r="11" spans="1:12" x14ac:dyDescent="0.25">
      <c r="A11" s="9" t="s">
        <v>26</v>
      </c>
      <c r="B11" s="9">
        <v>5</v>
      </c>
      <c r="C11" s="9">
        <v>5</v>
      </c>
      <c r="D11" s="9">
        <v>4</v>
      </c>
      <c r="E11" s="9">
        <v>5</v>
      </c>
      <c r="F11" s="9">
        <v>6</v>
      </c>
      <c r="G11" s="9">
        <v>6</v>
      </c>
      <c r="H11" s="9">
        <v>6</v>
      </c>
      <c r="I11" s="9">
        <v>6</v>
      </c>
      <c r="J11" s="9">
        <v>5</v>
      </c>
      <c r="K11" s="9">
        <v>4</v>
      </c>
      <c r="L11" s="49"/>
    </row>
    <row r="12" spans="1:12" x14ac:dyDescent="0.25">
      <c r="A12" s="9" t="s">
        <v>27</v>
      </c>
      <c r="B12" s="9">
        <v>9</v>
      </c>
      <c r="C12" s="9">
        <v>8</v>
      </c>
      <c r="D12" s="9">
        <v>9</v>
      </c>
      <c r="E12" s="9">
        <v>9</v>
      </c>
      <c r="F12" s="9">
        <v>8</v>
      </c>
      <c r="G12" s="9">
        <v>9</v>
      </c>
      <c r="H12" s="9">
        <v>9</v>
      </c>
      <c r="I12" s="9">
        <v>8</v>
      </c>
      <c r="J12" s="9">
        <v>9</v>
      </c>
      <c r="K12" s="9">
        <v>7</v>
      </c>
      <c r="L12" s="49"/>
    </row>
  </sheetData>
  <mergeCells count="1">
    <mergeCell ref="B4:K4"/>
  </mergeCells>
  <pageMargins left="0.75000000000000011" right="0.75000000000000011" top="1" bottom="1" header="0" footer="0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49768-29D2-46C4-9254-61632679A579}">
  <dimension ref="B2:G31"/>
  <sheetViews>
    <sheetView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4.5703125" customWidth="1"/>
    <col min="3" max="3" width="20.140625" bestFit="1" customWidth="1"/>
    <col min="4" max="4" width="21.42578125" bestFit="1" customWidth="1"/>
    <col min="5" max="6" width="21.42578125" customWidth="1"/>
    <col min="7" max="7" width="114.85546875" bestFit="1" customWidth="1"/>
  </cols>
  <sheetData>
    <row r="2" spans="2:7" x14ac:dyDescent="0.25">
      <c r="C2" s="77" t="s">
        <v>393</v>
      </c>
      <c r="D2" s="78"/>
      <c r="E2" s="79" t="s">
        <v>394</v>
      </c>
      <c r="F2" s="80"/>
    </row>
    <row r="3" spans="2:7" x14ac:dyDescent="0.25">
      <c r="C3" s="10" t="s">
        <v>28</v>
      </c>
      <c r="D3" s="10" t="s">
        <v>29</v>
      </c>
      <c r="E3" s="10" t="s">
        <v>28</v>
      </c>
      <c r="F3" s="10" t="s">
        <v>29</v>
      </c>
      <c r="G3" s="11" t="s">
        <v>30</v>
      </c>
    </row>
    <row r="4" spans="2:7" ht="21" customHeight="1" x14ac:dyDescent="0.25">
      <c r="B4" s="75" t="s">
        <v>31</v>
      </c>
      <c r="C4" s="12" t="s">
        <v>32</v>
      </c>
      <c r="D4" s="12" t="s">
        <v>33</v>
      </c>
      <c r="E4" s="12" t="s">
        <v>32</v>
      </c>
      <c r="F4" s="12" t="s">
        <v>33</v>
      </c>
      <c r="G4" s="46" t="s">
        <v>34</v>
      </c>
    </row>
    <row r="5" spans="2:7" ht="21" customHeight="1" x14ac:dyDescent="0.25">
      <c r="B5" s="75"/>
      <c r="C5" s="12" t="s">
        <v>35</v>
      </c>
      <c r="D5" s="12" t="s">
        <v>36</v>
      </c>
      <c r="E5" s="12" t="s">
        <v>395</v>
      </c>
      <c r="F5" s="12" t="s">
        <v>36</v>
      </c>
      <c r="G5" s="46" t="s">
        <v>37</v>
      </c>
    </row>
    <row r="6" spans="2:7" ht="21" customHeight="1" x14ac:dyDescent="0.25">
      <c r="B6" s="76" t="s">
        <v>38</v>
      </c>
      <c r="C6" s="12" t="s">
        <v>39</v>
      </c>
      <c r="D6" s="12" t="s">
        <v>40</v>
      </c>
      <c r="E6" s="12" t="s">
        <v>39</v>
      </c>
      <c r="F6" s="12" t="s">
        <v>40</v>
      </c>
      <c r="G6" s="46" t="s">
        <v>41</v>
      </c>
    </row>
    <row r="7" spans="2:7" ht="21" customHeight="1" x14ac:dyDescent="0.25">
      <c r="B7" s="76"/>
      <c r="C7" s="12" t="s">
        <v>42</v>
      </c>
      <c r="D7" s="12" t="s">
        <v>43</v>
      </c>
      <c r="E7" s="12" t="s">
        <v>396</v>
      </c>
      <c r="F7" s="12" t="s">
        <v>43</v>
      </c>
      <c r="G7" s="46" t="s">
        <v>44</v>
      </c>
    </row>
    <row r="8" spans="2:7" ht="21" customHeight="1" x14ac:dyDescent="0.25">
      <c r="B8" s="76"/>
      <c r="C8" s="12" t="s">
        <v>45</v>
      </c>
      <c r="D8" s="12" t="s">
        <v>46</v>
      </c>
      <c r="E8" s="12" t="s">
        <v>45</v>
      </c>
      <c r="F8" s="12" t="s">
        <v>46</v>
      </c>
      <c r="G8" s="46" t="s">
        <v>47</v>
      </c>
    </row>
    <row r="9" spans="2:7" ht="21" customHeight="1" x14ac:dyDescent="0.25">
      <c r="B9" s="75" t="s">
        <v>48</v>
      </c>
      <c r="C9" s="12" t="s">
        <v>49</v>
      </c>
      <c r="D9" s="12" t="s">
        <v>50</v>
      </c>
      <c r="E9" s="12" t="s">
        <v>397</v>
      </c>
      <c r="F9" s="12" t="s">
        <v>50</v>
      </c>
      <c r="G9" s="46" t="s">
        <v>51</v>
      </c>
    </row>
    <row r="10" spans="2:7" ht="21" customHeight="1" x14ac:dyDescent="0.25">
      <c r="B10" s="75"/>
      <c r="C10" s="12" t="s">
        <v>52</v>
      </c>
      <c r="D10" s="12" t="s">
        <v>53</v>
      </c>
      <c r="E10" s="12" t="s">
        <v>52</v>
      </c>
      <c r="F10" s="12" t="s">
        <v>53</v>
      </c>
      <c r="G10" s="46" t="s">
        <v>54</v>
      </c>
    </row>
    <row r="11" spans="2:7" ht="21" customHeight="1" x14ac:dyDescent="0.25">
      <c r="B11" s="75"/>
      <c r="C11" s="12" t="s">
        <v>55</v>
      </c>
      <c r="D11" s="12" t="s">
        <v>56</v>
      </c>
      <c r="E11" s="12" t="s">
        <v>55</v>
      </c>
      <c r="F11" s="12" t="s">
        <v>56</v>
      </c>
      <c r="G11" s="46" t="s">
        <v>57</v>
      </c>
    </row>
    <row r="12" spans="2:7" ht="21" customHeight="1" x14ac:dyDescent="0.25">
      <c r="B12" s="75"/>
      <c r="C12" s="12" t="s">
        <v>58</v>
      </c>
      <c r="D12" s="12" t="s">
        <v>58</v>
      </c>
      <c r="E12" s="12" t="s">
        <v>58</v>
      </c>
      <c r="F12" s="12" t="s">
        <v>58</v>
      </c>
      <c r="G12" s="46" t="s">
        <v>59</v>
      </c>
    </row>
    <row r="13" spans="2:7" ht="21" customHeight="1" x14ac:dyDescent="0.25">
      <c r="B13" s="75"/>
      <c r="C13" s="12" t="s">
        <v>60</v>
      </c>
      <c r="D13" s="12" t="s">
        <v>61</v>
      </c>
      <c r="E13" s="12" t="s">
        <v>398</v>
      </c>
      <c r="F13" s="12" t="s">
        <v>61</v>
      </c>
      <c r="G13" s="46" t="s">
        <v>62</v>
      </c>
    </row>
    <row r="14" spans="2:7" ht="21" customHeight="1" x14ac:dyDescent="0.25">
      <c r="B14" s="75"/>
      <c r="C14" s="12" t="s">
        <v>63</v>
      </c>
      <c r="D14" s="12" t="s">
        <v>63</v>
      </c>
      <c r="E14" s="12" t="s">
        <v>63</v>
      </c>
      <c r="F14" s="12" t="s">
        <v>63</v>
      </c>
      <c r="G14" s="46" t="s">
        <v>64</v>
      </c>
    </row>
    <row r="15" spans="2:7" ht="21" customHeight="1" x14ac:dyDescent="0.25">
      <c r="B15" s="75" t="s">
        <v>65</v>
      </c>
      <c r="C15" s="12" t="s">
        <v>66</v>
      </c>
      <c r="D15" s="12" t="s">
        <v>67</v>
      </c>
      <c r="E15" s="12" t="s">
        <v>66</v>
      </c>
      <c r="F15" s="12" t="s">
        <v>67</v>
      </c>
      <c r="G15" s="46" t="s">
        <v>68</v>
      </c>
    </row>
    <row r="16" spans="2:7" ht="21" customHeight="1" x14ac:dyDescent="0.25">
      <c r="B16" s="75"/>
      <c r="C16" s="12" t="s">
        <v>69</v>
      </c>
      <c r="D16" s="12" t="s">
        <v>69</v>
      </c>
      <c r="E16" s="12" t="s">
        <v>69</v>
      </c>
      <c r="F16" s="12" t="s">
        <v>69</v>
      </c>
      <c r="G16" s="46" t="s">
        <v>70</v>
      </c>
    </row>
    <row r="17" spans="2:7" ht="21" customHeight="1" x14ac:dyDescent="0.25">
      <c r="B17" s="75"/>
      <c r="C17" s="12" t="s">
        <v>71</v>
      </c>
      <c r="D17" s="12" t="s">
        <v>71</v>
      </c>
      <c r="E17" s="12" t="s">
        <v>71</v>
      </c>
      <c r="F17" s="12" t="s">
        <v>71</v>
      </c>
      <c r="G17" s="46" t="s">
        <v>72</v>
      </c>
    </row>
    <row r="18" spans="2:7" ht="21" customHeight="1" x14ac:dyDescent="0.25">
      <c r="B18" s="75"/>
      <c r="C18" s="12" t="s">
        <v>73</v>
      </c>
      <c r="D18" s="12" t="s">
        <v>73</v>
      </c>
      <c r="E18" s="12" t="s">
        <v>73</v>
      </c>
      <c r="F18" s="12" t="s">
        <v>73</v>
      </c>
      <c r="G18" s="46" t="s">
        <v>74</v>
      </c>
    </row>
    <row r="19" spans="2:7" ht="21" customHeight="1" x14ac:dyDescent="0.25">
      <c r="B19" s="75"/>
      <c r="C19" s="12" t="s">
        <v>75</v>
      </c>
      <c r="D19" s="12" t="s">
        <v>76</v>
      </c>
      <c r="E19" s="12" t="s">
        <v>75</v>
      </c>
      <c r="F19" s="12" t="s">
        <v>76</v>
      </c>
      <c r="G19" s="46" t="s">
        <v>77</v>
      </c>
    </row>
    <row r="20" spans="2:7" ht="21" customHeight="1" x14ac:dyDescent="0.25">
      <c r="B20" s="75" t="s">
        <v>78</v>
      </c>
      <c r="C20" s="12" t="s">
        <v>79</v>
      </c>
      <c r="D20" s="12" t="s">
        <v>80</v>
      </c>
      <c r="E20" s="12" t="s">
        <v>399</v>
      </c>
      <c r="F20" s="12" t="s">
        <v>80</v>
      </c>
      <c r="G20" s="46" t="s">
        <v>81</v>
      </c>
    </row>
    <row r="21" spans="2:7" ht="21" customHeight="1" x14ac:dyDescent="0.25">
      <c r="B21" s="75"/>
      <c r="C21" s="12" t="s">
        <v>82</v>
      </c>
      <c r="D21" s="12" t="s">
        <v>83</v>
      </c>
      <c r="E21" s="12" t="s">
        <v>82</v>
      </c>
      <c r="F21" s="12" t="s">
        <v>83</v>
      </c>
      <c r="G21" s="46" t="s">
        <v>84</v>
      </c>
    </row>
    <row r="22" spans="2:7" ht="21" customHeight="1" x14ac:dyDescent="0.25">
      <c r="B22" s="75"/>
      <c r="C22" s="12" t="s">
        <v>85</v>
      </c>
      <c r="D22" s="12" t="s">
        <v>86</v>
      </c>
      <c r="E22" s="12" t="s">
        <v>400</v>
      </c>
      <c r="F22" s="12" t="s">
        <v>86</v>
      </c>
      <c r="G22" s="46" t="s">
        <v>392</v>
      </c>
    </row>
    <row r="23" spans="2:7" ht="21" customHeight="1" x14ac:dyDescent="0.25">
      <c r="B23" s="75"/>
      <c r="C23" s="12" t="s">
        <v>87</v>
      </c>
      <c r="D23" s="12" t="s">
        <v>87</v>
      </c>
      <c r="E23" s="12" t="s">
        <v>87</v>
      </c>
      <c r="F23" s="12" t="s">
        <v>87</v>
      </c>
      <c r="G23" s="46" t="s">
        <v>88</v>
      </c>
    </row>
    <row r="24" spans="2:7" ht="21" customHeight="1" x14ac:dyDescent="0.25">
      <c r="B24" s="75"/>
      <c r="C24" s="12" t="s">
        <v>89</v>
      </c>
      <c r="D24" s="12" t="s">
        <v>90</v>
      </c>
      <c r="E24" s="12" t="s">
        <v>401</v>
      </c>
      <c r="F24" s="12" t="s">
        <v>90</v>
      </c>
      <c r="G24" s="46" t="s">
        <v>91</v>
      </c>
    </row>
    <row r="25" spans="2:7" ht="21" customHeight="1" x14ac:dyDescent="0.25">
      <c r="B25" s="75"/>
      <c r="C25" s="12" t="s">
        <v>92</v>
      </c>
      <c r="D25" s="12" t="s">
        <v>93</v>
      </c>
      <c r="E25" s="12" t="s">
        <v>92</v>
      </c>
      <c r="F25" s="12" t="s">
        <v>402</v>
      </c>
      <c r="G25" s="46" t="s">
        <v>94</v>
      </c>
    </row>
    <row r="26" spans="2:7" ht="21" customHeight="1" x14ac:dyDescent="0.25">
      <c r="B26" s="75" t="s">
        <v>95</v>
      </c>
      <c r="C26" s="12" t="s">
        <v>96</v>
      </c>
      <c r="D26" s="12" t="s">
        <v>97</v>
      </c>
      <c r="E26" s="12" t="s">
        <v>403</v>
      </c>
      <c r="F26" s="12" t="s">
        <v>97</v>
      </c>
      <c r="G26" s="46" t="s">
        <v>98</v>
      </c>
    </row>
    <row r="27" spans="2:7" ht="21" customHeight="1" x14ac:dyDescent="0.25">
      <c r="B27" s="75"/>
      <c r="C27" s="12" t="s">
        <v>391</v>
      </c>
      <c r="D27" s="12" t="s">
        <v>391</v>
      </c>
      <c r="E27" s="12" t="s">
        <v>391</v>
      </c>
      <c r="F27" s="12" t="s">
        <v>391</v>
      </c>
      <c r="G27" s="46" t="s">
        <v>99</v>
      </c>
    </row>
    <row r="28" spans="2:7" ht="21" customHeight="1" x14ac:dyDescent="0.25">
      <c r="B28" s="75"/>
      <c r="C28" s="12" t="s">
        <v>100</v>
      </c>
      <c r="D28" s="12" t="s">
        <v>101</v>
      </c>
      <c r="E28" s="12" t="s">
        <v>100</v>
      </c>
      <c r="F28" s="12" t="s">
        <v>101</v>
      </c>
      <c r="G28" s="46" t="s">
        <v>102</v>
      </c>
    </row>
    <row r="29" spans="2:7" ht="21" customHeight="1" x14ac:dyDescent="0.25">
      <c r="B29" s="75"/>
      <c r="C29" s="12" t="s">
        <v>103</v>
      </c>
      <c r="D29" s="12" t="s">
        <v>104</v>
      </c>
      <c r="E29" s="12" t="s">
        <v>103</v>
      </c>
      <c r="F29" s="12" t="s">
        <v>104</v>
      </c>
      <c r="G29" s="46" t="s">
        <v>105</v>
      </c>
    </row>
    <row r="30" spans="2:7" ht="21" customHeight="1" x14ac:dyDescent="0.25">
      <c r="B30" s="75"/>
      <c r="C30" s="12" t="s">
        <v>106</v>
      </c>
      <c r="D30" s="12" t="s">
        <v>107</v>
      </c>
      <c r="E30" s="12" t="s">
        <v>404</v>
      </c>
      <c r="F30" s="12" t="s">
        <v>107</v>
      </c>
      <c r="G30" s="46" t="s">
        <v>108</v>
      </c>
    </row>
    <row r="31" spans="2:7" ht="21" customHeight="1" x14ac:dyDescent="0.25">
      <c r="B31" s="75"/>
      <c r="C31" s="12" t="s">
        <v>109</v>
      </c>
      <c r="D31" s="12" t="s">
        <v>110</v>
      </c>
      <c r="E31" s="12" t="s">
        <v>109</v>
      </c>
      <c r="F31" s="12" t="s">
        <v>405</v>
      </c>
      <c r="G31" s="46" t="s">
        <v>111</v>
      </c>
    </row>
  </sheetData>
  <mergeCells count="6">
    <mergeCell ref="B4:B5"/>
    <mergeCell ref="B6:B8"/>
    <mergeCell ref="B9:B14"/>
    <mergeCell ref="B15:B19"/>
    <mergeCell ref="B20:B25"/>
    <mergeCell ref="B26:B3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34694-A130-4678-9994-C84B89EE2692}">
  <dimension ref="A2:C21"/>
  <sheetViews>
    <sheetView showGridLines="0" workbookViewId="0">
      <selection activeCell="C5" sqref="C5"/>
    </sheetView>
  </sheetViews>
  <sheetFormatPr defaultColWidth="11.42578125" defaultRowHeight="15" x14ac:dyDescent="0.25"/>
  <cols>
    <col min="1" max="1" width="40.140625" style="16" bestFit="1" customWidth="1"/>
    <col min="2" max="2" width="14" style="16" bestFit="1" customWidth="1"/>
    <col min="3" max="3" width="19.140625" style="16" customWidth="1"/>
    <col min="4" max="16384" width="11.42578125" style="16"/>
  </cols>
  <sheetData>
    <row r="2" spans="1:3" x14ac:dyDescent="0.25">
      <c r="A2" s="13" t="s">
        <v>117</v>
      </c>
      <c r="B2" s="14" t="s">
        <v>118</v>
      </c>
      <c r="C2" s="15">
        <v>360.61</v>
      </c>
    </row>
    <row r="4" spans="1:3" x14ac:dyDescent="0.25">
      <c r="A4" s="64" t="s">
        <v>119</v>
      </c>
      <c r="B4" s="64" t="s">
        <v>120</v>
      </c>
      <c r="C4" s="64" t="s">
        <v>121</v>
      </c>
    </row>
    <row r="5" spans="1:3" ht="20.25" customHeight="1" x14ac:dyDescent="0.25">
      <c r="A5" s="65" t="s">
        <v>122</v>
      </c>
      <c r="B5" s="17">
        <v>20.43</v>
      </c>
      <c r="C5" s="66"/>
    </row>
    <row r="6" spans="1:3" x14ac:dyDescent="0.25">
      <c r="A6" s="13" t="s">
        <v>123</v>
      </c>
      <c r="B6" s="18">
        <v>104.68</v>
      </c>
      <c r="C6" s="66"/>
    </row>
    <row r="7" spans="1:3" x14ac:dyDescent="0.25">
      <c r="A7" s="13" t="s">
        <v>124</v>
      </c>
      <c r="B7" s="18">
        <v>13.22</v>
      </c>
      <c r="C7" s="66"/>
    </row>
    <row r="8" spans="1:3" x14ac:dyDescent="0.25">
      <c r="A8" s="13" t="s">
        <v>125</v>
      </c>
      <c r="B8" s="18">
        <v>14.06</v>
      </c>
      <c r="C8" s="66"/>
    </row>
    <row r="9" spans="1:3" x14ac:dyDescent="0.25">
      <c r="A9" s="13" t="s">
        <v>126</v>
      </c>
      <c r="B9" s="18">
        <v>15.14</v>
      </c>
      <c r="C9" s="66"/>
    </row>
    <row r="10" spans="1:3" x14ac:dyDescent="0.25">
      <c r="A10" s="13" t="s">
        <v>127</v>
      </c>
      <c r="B10" s="18">
        <v>52.28</v>
      </c>
      <c r="C10" s="66"/>
    </row>
    <row r="11" spans="1:3" x14ac:dyDescent="0.25">
      <c r="A11" s="13" t="s">
        <v>128</v>
      </c>
      <c r="B11" s="18">
        <v>14.72</v>
      </c>
      <c r="C11" s="66"/>
    </row>
    <row r="12" spans="1:3" x14ac:dyDescent="0.25">
      <c r="A12" s="13" t="s">
        <v>129</v>
      </c>
      <c r="B12" s="18">
        <v>23.44</v>
      </c>
      <c r="C12" s="66"/>
    </row>
    <row r="13" spans="1:3" x14ac:dyDescent="0.25">
      <c r="A13" s="13" t="s">
        <v>130</v>
      </c>
      <c r="B13" s="18">
        <v>15.63</v>
      </c>
      <c r="C13" s="66"/>
    </row>
    <row r="14" spans="1:3" x14ac:dyDescent="0.25">
      <c r="A14" s="13" t="s">
        <v>131</v>
      </c>
      <c r="B14" s="18">
        <v>12.25</v>
      </c>
      <c r="C14" s="66"/>
    </row>
    <row r="15" spans="1:3" x14ac:dyDescent="0.25">
      <c r="A15" s="13" t="s">
        <v>132</v>
      </c>
      <c r="B15" s="18">
        <v>12.68</v>
      </c>
      <c r="C15" s="66"/>
    </row>
    <row r="16" spans="1:3" x14ac:dyDescent="0.25">
      <c r="A16" s="13" t="s">
        <v>133</v>
      </c>
      <c r="B16" s="18">
        <v>12.05</v>
      </c>
      <c r="C16" s="66"/>
    </row>
    <row r="17" spans="1:3" x14ac:dyDescent="0.25">
      <c r="A17" s="13" t="s">
        <v>134</v>
      </c>
      <c r="B17" s="18">
        <v>12.41</v>
      </c>
      <c r="C17" s="66"/>
    </row>
    <row r="18" spans="1:3" x14ac:dyDescent="0.25">
      <c r="A18" s="13" t="s">
        <v>135</v>
      </c>
      <c r="B18" s="18">
        <v>20.43</v>
      </c>
      <c r="C18" s="66"/>
    </row>
    <row r="19" spans="1:3" x14ac:dyDescent="0.25">
      <c r="A19" s="13" t="s">
        <v>136</v>
      </c>
      <c r="B19" s="18">
        <v>13.76</v>
      </c>
      <c r="C19" s="66"/>
    </row>
    <row r="20" spans="1:3" x14ac:dyDescent="0.25">
      <c r="A20" s="13" t="s">
        <v>137</v>
      </c>
      <c r="B20" s="18">
        <v>20.73</v>
      </c>
      <c r="C20" s="66"/>
    </row>
    <row r="21" spans="1:3" x14ac:dyDescent="0.25">
      <c r="A21" s="13" t="s">
        <v>138</v>
      </c>
      <c r="B21" s="18">
        <v>13.82</v>
      </c>
      <c r="C21" s="66"/>
    </row>
  </sheetData>
  <pageMargins left="0.75" right="0.75" top="1" bottom="1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9B3B3-C842-43F7-AB7B-43CF8ADA27C6}">
  <dimension ref="A2:C21"/>
  <sheetViews>
    <sheetView showGridLines="0" workbookViewId="0">
      <selection activeCell="E2" sqref="E2"/>
    </sheetView>
  </sheetViews>
  <sheetFormatPr defaultColWidth="11.42578125" defaultRowHeight="15" x14ac:dyDescent="0.25"/>
  <cols>
    <col min="1" max="1" width="40.140625" style="16" bestFit="1" customWidth="1"/>
    <col min="2" max="2" width="14" style="16" bestFit="1" customWidth="1"/>
    <col min="3" max="3" width="19.140625" style="16" customWidth="1"/>
    <col min="4" max="16384" width="11.42578125" style="16"/>
  </cols>
  <sheetData>
    <row r="2" spans="1:3" x14ac:dyDescent="0.25">
      <c r="A2" s="13" t="s">
        <v>117</v>
      </c>
      <c r="B2" s="14" t="s">
        <v>118</v>
      </c>
      <c r="C2" s="15">
        <v>360.61</v>
      </c>
    </row>
    <row r="4" spans="1:3" x14ac:dyDescent="0.25">
      <c r="A4" s="64" t="s">
        <v>119</v>
      </c>
      <c r="B4" s="64" t="s">
        <v>120</v>
      </c>
      <c r="C4" s="64" t="s">
        <v>121</v>
      </c>
    </row>
    <row r="5" spans="1:3" ht="20.25" customHeight="1" x14ac:dyDescent="0.25">
      <c r="A5" s="65" t="s">
        <v>122</v>
      </c>
      <c r="B5" s="17">
        <v>20.43</v>
      </c>
      <c r="C5" s="67">
        <f>C2+B5</f>
        <v>381.04</v>
      </c>
    </row>
    <row r="6" spans="1:3" x14ac:dyDescent="0.25">
      <c r="A6" s="13" t="s">
        <v>123</v>
      </c>
      <c r="B6" s="18">
        <v>104.68</v>
      </c>
      <c r="C6" s="67">
        <f>C5-B6</f>
        <v>276.36</v>
      </c>
    </row>
    <row r="7" spans="1:3" x14ac:dyDescent="0.25">
      <c r="A7" s="13" t="s">
        <v>124</v>
      </c>
      <c r="B7" s="18">
        <v>13.22</v>
      </c>
      <c r="C7" s="67">
        <f t="shared" ref="C7:C21" si="0">C6-B7</f>
        <v>263.14</v>
      </c>
    </row>
    <row r="8" spans="1:3" x14ac:dyDescent="0.25">
      <c r="A8" s="13" t="s">
        <v>125</v>
      </c>
      <c r="B8" s="18">
        <v>14.06</v>
      </c>
      <c r="C8" s="67">
        <f t="shared" si="0"/>
        <v>249.07999999999998</v>
      </c>
    </row>
    <row r="9" spans="1:3" x14ac:dyDescent="0.25">
      <c r="A9" s="13" t="s">
        <v>126</v>
      </c>
      <c r="B9" s="18">
        <v>15.14</v>
      </c>
      <c r="C9" s="67">
        <f t="shared" si="0"/>
        <v>233.94</v>
      </c>
    </row>
    <row r="10" spans="1:3" x14ac:dyDescent="0.25">
      <c r="A10" s="13" t="s">
        <v>127</v>
      </c>
      <c r="B10" s="18">
        <v>52.28</v>
      </c>
      <c r="C10" s="67">
        <f t="shared" si="0"/>
        <v>181.66</v>
      </c>
    </row>
    <row r="11" spans="1:3" x14ac:dyDescent="0.25">
      <c r="A11" s="13" t="s">
        <v>128</v>
      </c>
      <c r="B11" s="18">
        <v>14.72</v>
      </c>
      <c r="C11" s="67">
        <f t="shared" si="0"/>
        <v>166.94</v>
      </c>
    </row>
    <row r="12" spans="1:3" x14ac:dyDescent="0.25">
      <c r="A12" s="13" t="s">
        <v>129</v>
      </c>
      <c r="B12" s="18">
        <v>23.44</v>
      </c>
      <c r="C12" s="67">
        <f t="shared" si="0"/>
        <v>143.5</v>
      </c>
    </row>
    <row r="13" spans="1:3" x14ac:dyDescent="0.25">
      <c r="A13" s="13" t="s">
        <v>130</v>
      </c>
      <c r="B13" s="18">
        <v>15.63</v>
      </c>
      <c r="C13" s="67">
        <f t="shared" si="0"/>
        <v>127.87</v>
      </c>
    </row>
    <row r="14" spans="1:3" x14ac:dyDescent="0.25">
      <c r="A14" s="13" t="s">
        <v>131</v>
      </c>
      <c r="B14" s="18">
        <v>12.25</v>
      </c>
      <c r="C14" s="67">
        <f t="shared" si="0"/>
        <v>115.62</v>
      </c>
    </row>
    <row r="15" spans="1:3" x14ac:dyDescent="0.25">
      <c r="A15" s="13" t="s">
        <v>132</v>
      </c>
      <c r="B15" s="18">
        <v>12.68</v>
      </c>
      <c r="C15" s="67">
        <f t="shared" si="0"/>
        <v>102.94</v>
      </c>
    </row>
    <row r="16" spans="1:3" x14ac:dyDescent="0.25">
      <c r="A16" s="13" t="s">
        <v>133</v>
      </c>
      <c r="B16" s="18">
        <v>12.05</v>
      </c>
      <c r="C16" s="67">
        <f t="shared" si="0"/>
        <v>90.89</v>
      </c>
    </row>
    <row r="17" spans="1:3" x14ac:dyDescent="0.25">
      <c r="A17" s="13" t="s">
        <v>134</v>
      </c>
      <c r="B17" s="18">
        <v>12.41</v>
      </c>
      <c r="C17" s="67">
        <f t="shared" si="0"/>
        <v>78.48</v>
      </c>
    </row>
    <row r="18" spans="1:3" x14ac:dyDescent="0.25">
      <c r="A18" s="13" t="s">
        <v>135</v>
      </c>
      <c r="B18" s="18">
        <v>20.43</v>
      </c>
      <c r="C18" s="67">
        <f t="shared" si="0"/>
        <v>58.050000000000004</v>
      </c>
    </row>
    <row r="19" spans="1:3" x14ac:dyDescent="0.25">
      <c r="A19" s="13" t="s">
        <v>136</v>
      </c>
      <c r="B19" s="18">
        <v>13.76</v>
      </c>
      <c r="C19" s="67">
        <f t="shared" si="0"/>
        <v>44.290000000000006</v>
      </c>
    </row>
    <row r="20" spans="1:3" x14ac:dyDescent="0.25">
      <c r="A20" s="13" t="s">
        <v>137</v>
      </c>
      <c r="B20" s="18">
        <v>20.73</v>
      </c>
      <c r="C20" s="67">
        <f t="shared" si="0"/>
        <v>23.560000000000006</v>
      </c>
    </row>
    <row r="21" spans="1:3" x14ac:dyDescent="0.25">
      <c r="A21" s="13" t="s">
        <v>138</v>
      </c>
      <c r="B21" s="18">
        <v>13.82</v>
      </c>
      <c r="C21" s="67">
        <f t="shared" si="0"/>
        <v>9.7400000000000055</v>
      </c>
    </row>
  </sheetData>
  <sheetProtection sheet="1" objects="1" scenarios="1" selectLockedCells="1" selectUnlockedCells="1"/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07607-EA75-41EC-B100-E0E7084A8643}">
  <dimension ref="A1:F44"/>
  <sheetViews>
    <sheetView workbookViewId="0">
      <selection activeCell="C4" sqref="C4"/>
    </sheetView>
  </sheetViews>
  <sheetFormatPr defaultColWidth="11.42578125" defaultRowHeight="15" x14ac:dyDescent="0.25"/>
  <cols>
    <col min="1" max="1" width="14.28515625" style="19" customWidth="1"/>
    <col min="2" max="2" width="11.42578125" style="19"/>
    <col min="3" max="3" width="20.7109375" style="19" bestFit="1" customWidth="1"/>
    <col min="4" max="5" width="11.42578125" style="19"/>
    <col min="6" max="6" width="16.28515625" style="19" customWidth="1"/>
    <col min="7" max="16384" width="11.42578125" style="19"/>
  </cols>
  <sheetData>
    <row r="1" spans="1:6" x14ac:dyDescent="0.25">
      <c r="A1" s="19" t="s">
        <v>139</v>
      </c>
    </row>
    <row r="3" spans="1:6" x14ac:dyDescent="0.25">
      <c r="A3" s="69" t="s">
        <v>140</v>
      </c>
      <c r="B3" s="69" t="s">
        <v>141</v>
      </c>
      <c r="C3" s="69" t="s">
        <v>142</v>
      </c>
      <c r="D3" s="69" t="s">
        <v>112</v>
      </c>
      <c r="E3" s="69" t="s">
        <v>143</v>
      </c>
      <c r="F3" s="69" t="s">
        <v>144</v>
      </c>
    </row>
    <row r="4" spans="1:6" x14ac:dyDescent="0.25">
      <c r="A4" s="20" t="s">
        <v>145</v>
      </c>
      <c r="B4" s="21">
        <f ca="1">'factures pendents (2)'!B4</f>
        <v>44786</v>
      </c>
      <c r="C4" s="71"/>
      <c r="D4" s="22">
        <v>32.65</v>
      </c>
      <c r="E4" s="68"/>
      <c r="F4" s="68"/>
    </row>
    <row r="5" spans="1:6" x14ac:dyDescent="0.25">
      <c r="A5" s="20" t="s">
        <v>146</v>
      </c>
      <c r="B5" s="21">
        <f ca="1">'factures pendents (2)'!B5</f>
        <v>44819</v>
      </c>
      <c r="C5" s="71"/>
      <c r="D5" s="22">
        <v>4074.86</v>
      </c>
      <c r="E5" s="68"/>
      <c r="F5" s="68"/>
    </row>
    <row r="6" spans="1:6" x14ac:dyDescent="0.25">
      <c r="A6" s="20" t="s">
        <v>147</v>
      </c>
      <c r="B6" s="21">
        <f ca="1">'factures pendents (2)'!B6</f>
        <v>44784</v>
      </c>
      <c r="C6" s="71"/>
      <c r="D6" s="22">
        <v>2073.4899999999998</v>
      </c>
      <c r="E6" s="68"/>
      <c r="F6" s="68"/>
    </row>
    <row r="7" spans="1:6" x14ac:dyDescent="0.25">
      <c r="A7" s="20" t="s">
        <v>148</v>
      </c>
      <c r="B7" s="21">
        <f ca="1">'factures pendents (2)'!B7</f>
        <v>44750</v>
      </c>
      <c r="C7" s="71"/>
      <c r="D7" s="22">
        <v>72.12</v>
      </c>
      <c r="E7" s="68"/>
      <c r="F7" s="68"/>
    </row>
    <row r="8" spans="1:6" x14ac:dyDescent="0.25">
      <c r="A8" s="20" t="s">
        <v>149</v>
      </c>
      <c r="B8" s="21">
        <f ca="1">'factures pendents (2)'!B8</f>
        <v>44875</v>
      </c>
      <c r="C8" s="71"/>
      <c r="D8" s="22">
        <v>7.47</v>
      </c>
      <c r="E8" s="68"/>
      <c r="F8" s="68"/>
    </row>
    <row r="9" spans="1:6" x14ac:dyDescent="0.25">
      <c r="A9" s="20" t="s">
        <v>150</v>
      </c>
      <c r="B9" s="21">
        <f ca="1">'factures pendents (2)'!B9</f>
        <v>44837</v>
      </c>
      <c r="C9" s="71"/>
      <c r="D9" s="22">
        <v>120.2</v>
      </c>
      <c r="E9" s="68"/>
      <c r="F9" s="68"/>
    </row>
    <row r="10" spans="1:6" x14ac:dyDescent="0.25">
      <c r="A10" s="20" t="s">
        <v>151</v>
      </c>
      <c r="B10" s="21">
        <f ca="1">'factures pendents (2)'!B10</f>
        <v>44847</v>
      </c>
      <c r="C10" s="71"/>
      <c r="D10" s="22">
        <v>5264.87</v>
      </c>
      <c r="E10" s="68"/>
      <c r="F10" s="68"/>
    </row>
    <row r="11" spans="1:6" x14ac:dyDescent="0.25">
      <c r="A11" s="20" t="s">
        <v>152</v>
      </c>
      <c r="B11" s="21">
        <f ca="1">'factures pendents (2)'!B11</f>
        <v>44781</v>
      </c>
      <c r="C11" s="71"/>
      <c r="D11" s="22">
        <v>601.01</v>
      </c>
      <c r="E11" s="68"/>
      <c r="F11" s="68"/>
    </row>
    <row r="12" spans="1:6" x14ac:dyDescent="0.25">
      <c r="A12" s="20" t="s">
        <v>153</v>
      </c>
      <c r="B12" s="21">
        <f ca="1">'factures pendents (2)'!B12</f>
        <v>44883</v>
      </c>
      <c r="C12" s="71"/>
      <c r="D12" s="22">
        <v>336.57</v>
      </c>
      <c r="E12" s="68"/>
      <c r="F12" s="68"/>
    </row>
    <row r="13" spans="1:6" x14ac:dyDescent="0.25">
      <c r="A13" s="20" t="s">
        <v>154</v>
      </c>
      <c r="B13" s="21">
        <f ca="1">'factures pendents (2)'!B13</f>
        <v>44849</v>
      </c>
      <c r="C13" s="71"/>
      <c r="D13" s="22">
        <v>405.94</v>
      </c>
      <c r="E13" s="68"/>
      <c r="F13" s="68"/>
    </row>
    <row r="14" spans="1:6" x14ac:dyDescent="0.25">
      <c r="A14" s="20" t="s">
        <v>155</v>
      </c>
      <c r="B14" s="21">
        <f ca="1">'factures pendents (2)'!B14</f>
        <v>44783</v>
      </c>
      <c r="C14" s="71"/>
      <c r="D14" s="22">
        <v>140.97</v>
      </c>
      <c r="E14" s="68"/>
      <c r="F14" s="68"/>
    </row>
    <row r="15" spans="1:6" x14ac:dyDescent="0.25">
      <c r="A15" s="20" t="s">
        <v>156</v>
      </c>
      <c r="B15" s="21">
        <f ca="1">'factures pendents (2)'!B15</f>
        <v>44749</v>
      </c>
      <c r="C15" s="71"/>
      <c r="D15" s="22">
        <v>2745.27</v>
      </c>
      <c r="E15" s="68"/>
      <c r="F15" s="68"/>
    </row>
    <row r="16" spans="1:6" x14ac:dyDescent="0.25">
      <c r="A16" s="20" t="s">
        <v>157</v>
      </c>
      <c r="B16" s="21">
        <f ca="1">'factures pendents (2)'!B16</f>
        <v>44874</v>
      </c>
      <c r="C16" s="71"/>
      <c r="D16" s="22">
        <v>1469.21</v>
      </c>
      <c r="E16" s="68"/>
      <c r="F16" s="68"/>
    </row>
    <row r="17" spans="1:6" x14ac:dyDescent="0.25">
      <c r="A17" s="20" t="s">
        <v>158</v>
      </c>
      <c r="B17" s="21">
        <f ca="1">'factures pendents (2)'!B17</f>
        <v>44867</v>
      </c>
      <c r="C17" s="71"/>
      <c r="D17" s="22">
        <v>390.66</v>
      </c>
      <c r="E17" s="68"/>
      <c r="F17" s="68"/>
    </row>
    <row r="18" spans="1:6" x14ac:dyDescent="0.25">
      <c r="A18" s="20" t="s">
        <v>159</v>
      </c>
      <c r="B18" s="21">
        <f ca="1">'factures pendents (2)'!B18</f>
        <v>44816</v>
      </c>
      <c r="C18" s="71"/>
      <c r="D18" s="22">
        <v>745.25</v>
      </c>
      <c r="E18" s="68"/>
      <c r="F18" s="68"/>
    </row>
    <row r="19" spans="1:6" x14ac:dyDescent="0.25">
      <c r="A19" s="20" t="s">
        <v>160</v>
      </c>
      <c r="B19" s="21">
        <f ca="1">'factures pendents (2)'!B19</f>
        <v>44750</v>
      </c>
      <c r="C19" s="71"/>
      <c r="D19" s="22">
        <v>274.06</v>
      </c>
      <c r="E19" s="68"/>
      <c r="F19" s="68"/>
    </row>
    <row r="20" spans="1:6" x14ac:dyDescent="0.25">
      <c r="A20" s="20" t="s">
        <v>161</v>
      </c>
      <c r="B20" s="21">
        <f ca="1">'factures pendents (2)'!B20</f>
        <v>44849</v>
      </c>
      <c r="C20" s="71"/>
      <c r="D20" s="22">
        <v>72.12</v>
      </c>
      <c r="E20" s="68"/>
      <c r="F20" s="68"/>
    </row>
    <row r="21" spans="1:6" x14ac:dyDescent="0.25">
      <c r="A21" s="20" t="s">
        <v>162</v>
      </c>
      <c r="B21" s="21">
        <f ca="1">'factures pendents (2)'!B21</f>
        <v>44830</v>
      </c>
      <c r="C21" s="71"/>
      <c r="D21" s="22">
        <v>390.66</v>
      </c>
      <c r="E21" s="68"/>
      <c r="F21" s="68"/>
    </row>
    <row r="24" spans="1:6" x14ac:dyDescent="0.25">
      <c r="B24" s="23"/>
      <c r="C24" s="23"/>
    </row>
    <row r="25" spans="1:6" x14ac:dyDescent="0.25">
      <c r="C25" s="23"/>
    </row>
    <row r="26" spans="1:6" x14ac:dyDescent="0.25">
      <c r="B26" s="23"/>
      <c r="C26" s="23"/>
    </row>
    <row r="27" spans="1:6" x14ac:dyDescent="0.25">
      <c r="C27" s="23"/>
    </row>
    <row r="28" spans="1:6" x14ac:dyDescent="0.25">
      <c r="C28" s="23"/>
    </row>
    <row r="29" spans="1:6" x14ac:dyDescent="0.25">
      <c r="C29" s="23"/>
    </row>
    <row r="30" spans="1:6" x14ac:dyDescent="0.25">
      <c r="C30" s="23"/>
    </row>
    <row r="31" spans="1:6" x14ac:dyDescent="0.25">
      <c r="C31" s="23"/>
    </row>
    <row r="32" spans="1:6" x14ac:dyDescent="0.25">
      <c r="C32" s="23"/>
    </row>
    <row r="33" spans="3:3" x14ac:dyDescent="0.25">
      <c r="C33" s="23"/>
    </row>
    <row r="34" spans="3:3" x14ac:dyDescent="0.25">
      <c r="C34" s="23"/>
    </row>
    <row r="35" spans="3:3" x14ac:dyDescent="0.25">
      <c r="C35" s="23"/>
    </row>
    <row r="36" spans="3:3" x14ac:dyDescent="0.25">
      <c r="C36" s="23"/>
    </row>
    <row r="37" spans="3:3" x14ac:dyDescent="0.25">
      <c r="C37" s="23"/>
    </row>
    <row r="38" spans="3:3" x14ac:dyDescent="0.25">
      <c r="C38" s="23"/>
    </row>
    <row r="39" spans="3:3" x14ac:dyDescent="0.25">
      <c r="C39" s="23"/>
    </row>
    <row r="40" spans="3:3" x14ac:dyDescent="0.25">
      <c r="C40" s="23"/>
    </row>
    <row r="41" spans="3:3" x14ac:dyDescent="0.25">
      <c r="C41" s="23"/>
    </row>
    <row r="42" spans="3:3" x14ac:dyDescent="0.25">
      <c r="C42" s="23"/>
    </row>
    <row r="43" spans="3:3" x14ac:dyDescent="0.25">
      <c r="C43" s="23"/>
    </row>
    <row r="44" spans="3:3" x14ac:dyDescent="0.25">
      <c r="C44" s="23"/>
    </row>
  </sheetData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4995E-F16C-400D-BB62-62D65A573958}">
  <dimension ref="A1:P21"/>
  <sheetViews>
    <sheetView workbookViewId="0">
      <selection activeCell="F1" sqref="F1"/>
    </sheetView>
  </sheetViews>
  <sheetFormatPr defaultColWidth="11.42578125" defaultRowHeight="15" x14ac:dyDescent="0.25"/>
  <cols>
    <col min="1" max="1" width="14.28515625" style="19" customWidth="1"/>
    <col min="2" max="2" width="11.42578125" style="19"/>
    <col min="3" max="3" width="20.7109375" style="24" bestFit="1" customWidth="1"/>
    <col min="4" max="5" width="11.42578125" style="19"/>
    <col min="6" max="12" width="16.28515625" style="19" customWidth="1"/>
    <col min="13" max="15" width="11.42578125" style="19"/>
    <col min="16" max="16" width="0" style="19" hidden="1" customWidth="1"/>
    <col min="17" max="16384" width="11.42578125" style="19"/>
  </cols>
  <sheetData>
    <row r="1" spans="1:16" x14ac:dyDescent="0.25">
      <c r="A1" s="19" t="s">
        <v>139</v>
      </c>
    </row>
    <row r="3" spans="1:16" x14ac:dyDescent="0.25">
      <c r="A3" s="69" t="s">
        <v>140</v>
      </c>
      <c r="B3" s="69" t="s">
        <v>141</v>
      </c>
      <c r="C3" s="73" t="s">
        <v>142</v>
      </c>
      <c r="D3" s="69" t="s">
        <v>112</v>
      </c>
      <c r="E3" s="69" t="s">
        <v>143</v>
      </c>
      <c r="F3" s="69" t="s">
        <v>144</v>
      </c>
      <c r="G3" s="25"/>
      <c r="H3" s="25"/>
      <c r="I3" s="25"/>
      <c r="J3" s="25"/>
      <c r="K3" s="25"/>
      <c r="L3" s="25"/>
    </row>
    <row r="4" spans="1:16" x14ac:dyDescent="0.25">
      <c r="A4" s="20" t="s">
        <v>145</v>
      </c>
      <c r="B4" s="47">
        <f ca="1">TODAY()-P4</f>
        <v>44786</v>
      </c>
      <c r="C4" s="72">
        <f ca="1">TODAY()-B4</f>
        <v>91</v>
      </c>
      <c r="D4" s="22">
        <v>32.65</v>
      </c>
      <c r="E4" s="68" t="str">
        <f ca="1">IF(C4&gt;90,"si","no")</f>
        <v>si</v>
      </c>
      <c r="F4" s="70">
        <f ca="1">IF(C4&gt;90,D4*1.15,D4)</f>
        <v>37.547499999999992</v>
      </c>
      <c r="G4" s="23"/>
      <c r="H4" s="23"/>
      <c r="I4" s="23"/>
      <c r="J4" s="23"/>
      <c r="K4" s="23"/>
      <c r="L4" s="23"/>
      <c r="P4" s="19">
        <v>91</v>
      </c>
    </row>
    <row r="5" spans="1:16" x14ac:dyDescent="0.25">
      <c r="A5" s="20" t="s">
        <v>146</v>
      </c>
      <c r="B5" s="47">
        <f t="shared" ref="B5:B21" ca="1" si="0">TODAY()-P5</f>
        <v>44819</v>
      </c>
      <c r="C5" s="72">
        <f t="shared" ref="C5:C21" ca="1" si="1">TODAY()-B5</f>
        <v>58</v>
      </c>
      <c r="D5" s="22">
        <v>4074.86</v>
      </c>
      <c r="E5" s="68" t="str">
        <f t="shared" ref="E5:E21" ca="1" si="2">IF(C5&gt;90,"si","no")</f>
        <v>no</v>
      </c>
      <c r="F5" s="70">
        <f t="shared" ref="F5:F21" ca="1" si="3">IF(C5&gt;90,D5*1.15,D5)</f>
        <v>4074.86</v>
      </c>
      <c r="G5" s="23"/>
      <c r="H5" s="23"/>
      <c r="I5" s="23"/>
      <c r="J5" s="23"/>
      <c r="K5" s="23"/>
      <c r="L5" s="23"/>
      <c r="P5" s="19">
        <v>58</v>
      </c>
    </row>
    <row r="6" spans="1:16" x14ac:dyDescent="0.25">
      <c r="A6" s="20" t="s">
        <v>147</v>
      </c>
      <c r="B6" s="47">
        <f t="shared" ca="1" si="0"/>
        <v>44784</v>
      </c>
      <c r="C6" s="72">
        <f t="shared" ca="1" si="1"/>
        <v>93</v>
      </c>
      <c r="D6" s="22">
        <v>2073.4899999999998</v>
      </c>
      <c r="E6" s="68" t="str">
        <f t="shared" ca="1" si="2"/>
        <v>si</v>
      </c>
      <c r="F6" s="70">
        <f t="shared" ca="1" si="3"/>
        <v>2384.5134999999996</v>
      </c>
      <c r="G6" s="23"/>
      <c r="H6" s="23"/>
      <c r="I6" s="23"/>
      <c r="J6" s="23"/>
      <c r="K6" s="23"/>
      <c r="L6" s="23"/>
      <c r="P6" s="19">
        <v>93</v>
      </c>
    </row>
    <row r="7" spans="1:16" x14ac:dyDescent="0.25">
      <c r="A7" s="20" t="s">
        <v>148</v>
      </c>
      <c r="B7" s="47">
        <f t="shared" ca="1" si="0"/>
        <v>44750</v>
      </c>
      <c r="C7" s="72">
        <f t="shared" ca="1" si="1"/>
        <v>127</v>
      </c>
      <c r="D7" s="22">
        <v>72.12</v>
      </c>
      <c r="E7" s="68" t="str">
        <f t="shared" ca="1" si="2"/>
        <v>si</v>
      </c>
      <c r="F7" s="70">
        <f t="shared" ca="1" si="3"/>
        <v>82.938000000000002</v>
      </c>
      <c r="G7" s="23"/>
      <c r="H7" s="23"/>
      <c r="I7" s="23"/>
      <c r="J7" s="23"/>
      <c r="K7" s="23"/>
      <c r="L7" s="23"/>
      <c r="P7" s="19">
        <v>127</v>
      </c>
    </row>
    <row r="8" spans="1:16" x14ac:dyDescent="0.25">
      <c r="A8" s="20" t="s">
        <v>149</v>
      </c>
      <c r="B8" s="47">
        <f t="shared" ca="1" si="0"/>
        <v>44875</v>
      </c>
      <c r="C8" s="72">
        <f t="shared" ca="1" si="1"/>
        <v>2</v>
      </c>
      <c r="D8" s="22">
        <v>7.47</v>
      </c>
      <c r="E8" s="68" t="str">
        <f t="shared" ca="1" si="2"/>
        <v>no</v>
      </c>
      <c r="F8" s="70">
        <f t="shared" ca="1" si="3"/>
        <v>7.47</v>
      </c>
      <c r="G8" s="23"/>
      <c r="H8" s="23"/>
      <c r="I8" s="23"/>
      <c r="J8" s="23"/>
      <c r="K8" s="23"/>
      <c r="L8" s="23"/>
      <c r="P8" s="19">
        <v>2</v>
      </c>
    </row>
    <row r="9" spans="1:16" x14ac:dyDescent="0.25">
      <c r="A9" s="20" t="s">
        <v>150</v>
      </c>
      <c r="B9" s="47">
        <f t="shared" ca="1" si="0"/>
        <v>44837</v>
      </c>
      <c r="C9" s="72">
        <f t="shared" ca="1" si="1"/>
        <v>40</v>
      </c>
      <c r="D9" s="22">
        <v>120.2</v>
      </c>
      <c r="E9" s="68" t="str">
        <f t="shared" ca="1" si="2"/>
        <v>no</v>
      </c>
      <c r="F9" s="70">
        <f t="shared" ca="1" si="3"/>
        <v>120.2</v>
      </c>
      <c r="G9" s="23"/>
      <c r="H9" s="23"/>
      <c r="I9" s="23"/>
      <c r="J9" s="23"/>
      <c r="K9" s="23"/>
      <c r="L9" s="23"/>
      <c r="P9" s="19">
        <v>40</v>
      </c>
    </row>
    <row r="10" spans="1:16" x14ac:dyDescent="0.25">
      <c r="A10" s="20" t="s">
        <v>151</v>
      </c>
      <c r="B10" s="47">
        <f t="shared" ca="1" si="0"/>
        <v>44847</v>
      </c>
      <c r="C10" s="72">
        <f t="shared" ca="1" si="1"/>
        <v>30</v>
      </c>
      <c r="D10" s="22">
        <v>5264.87</v>
      </c>
      <c r="E10" s="68" t="str">
        <f t="shared" ca="1" si="2"/>
        <v>no</v>
      </c>
      <c r="F10" s="70">
        <f t="shared" ca="1" si="3"/>
        <v>5264.87</v>
      </c>
      <c r="G10" s="23"/>
      <c r="H10" s="23"/>
      <c r="I10" s="23"/>
      <c r="J10" s="23"/>
      <c r="K10" s="23"/>
      <c r="L10" s="23"/>
      <c r="P10" s="19">
        <v>30</v>
      </c>
    </row>
    <row r="11" spans="1:16" x14ac:dyDescent="0.25">
      <c r="A11" s="20" t="s">
        <v>152</v>
      </c>
      <c r="B11" s="47">
        <f t="shared" ca="1" si="0"/>
        <v>44781</v>
      </c>
      <c r="C11" s="72">
        <f t="shared" ca="1" si="1"/>
        <v>96</v>
      </c>
      <c r="D11" s="22">
        <v>601.01</v>
      </c>
      <c r="E11" s="68" t="str">
        <f t="shared" ca="1" si="2"/>
        <v>si</v>
      </c>
      <c r="F11" s="70">
        <f t="shared" ca="1" si="3"/>
        <v>691.16149999999993</v>
      </c>
      <c r="G11" s="23"/>
      <c r="H11" s="23"/>
      <c r="I11" s="23"/>
      <c r="J11" s="23"/>
      <c r="K11" s="23"/>
      <c r="L11" s="23"/>
      <c r="P11" s="19">
        <v>96</v>
      </c>
    </row>
    <row r="12" spans="1:16" x14ac:dyDescent="0.25">
      <c r="A12" s="20" t="s">
        <v>153</v>
      </c>
      <c r="B12" s="47">
        <f t="shared" ca="1" si="0"/>
        <v>44883</v>
      </c>
      <c r="C12" s="72">
        <f t="shared" ca="1" si="1"/>
        <v>-6</v>
      </c>
      <c r="D12" s="22">
        <v>336.57</v>
      </c>
      <c r="E12" s="68" t="str">
        <f t="shared" ca="1" si="2"/>
        <v>no</v>
      </c>
      <c r="F12" s="70">
        <f t="shared" ca="1" si="3"/>
        <v>336.57</v>
      </c>
      <c r="G12" s="23"/>
      <c r="H12" s="23"/>
      <c r="I12" s="23"/>
      <c r="J12" s="23"/>
      <c r="K12" s="23"/>
      <c r="L12" s="23"/>
      <c r="P12" s="19">
        <v>-6</v>
      </c>
    </row>
    <row r="13" spans="1:16" x14ac:dyDescent="0.25">
      <c r="A13" s="20" t="s">
        <v>154</v>
      </c>
      <c r="B13" s="47">
        <f t="shared" ca="1" si="0"/>
        <v>44849</v>
      </c>
      <c r="C13" s="72">
        <f t="shared" ca="1" si="1"/>
        <v>28</v>
      </c>
      <c r="D13" s="22">
        <v>405.94</v>
      </c>
      <c r="E13" s="68" t="str">
        <f t="shared" ca="1" si="2"/>
        <v>no</v>
      </c>
      <c r="F13" s="70">
        <f t="shared" ca="1" si="3"/>
        <v>405.94</v>
      </c>
      <c r="G13" s="23"/>
      <c r="H13" s="23"/>
      <c r="I13" s="23"/>
      <c r="J13" s="23"/>
      <c r="K13" s="23"/>
      <c r="L13" s="23"/>
      <c r="P13" s="19">
        <v>28</v>
      </c>
    </row>
    <row r="14" spans="1:16" x14ac:dyDescent="0.25">
      <c r="A14" s="20" t="s">
        <v>155</v>
      </c>
      <c r="B14" s="47">
        <f t="shared" ca="1" si="0"/>
        <v>44783</v>
      </c>
      <c r="C14" s="72">
        <f t="shared" ca="1" si="1"/>
        <v>94</v>
      </c>
      <c r="D14" s="22">
        <v>140.97</v>
      </c>
      <c r="E14" s="68" t="str">
        <f t="shared" ca="1" si="2"/>
        <v>si</v>
      </c>
      <c r="F14" s="70">
        <f t="shared" ca="1" si="3"/>
        <v>162.1155</v>
      </c>
      <c r="G14" s="23"/>
      <c r="H14" s="23"/>
      <c r="I14" s="23"/>
      <c r="J14" s="23"/>
      <c r="K14" s="23"/>
      <c r="L14" s="23"/>
      <c r="P14" s="19">
        <v>94</v>
      </c>
    </row>
    <row r="15" spans="1:16" x14ac:dyDescent="0.25">
      <c r="A15" s="20" t="s">
        <v>156</v>
      </c>
      <c r="B15" s="47">
        <f t="shared" ca="1" si="0"/>
        <v>44749</v>
      </c>
      <c r="C15" s="72">
        <f t="shared" ca="1" si="1"/>
        <v>128</v>
      </c>
      <c r="D15" s="22">
        <v>2745.27</v>
      </c>
      <c r="E15" s="68" t="str">
        <f t="shared" ca="1" si="2"/>
        <v>si</v>
      </c>
      <c r="F15" s="70">
        <f t="shared" ca="1" si="3"/>
        <v>3157.0604999999996</v>
      </c>
      <c r="G15" s="23"/>
      <c r="H15" s="23"/>
      <c r="I15" s="23"/>
      <c r="J15" s="23"/>
      <c r="K15" s="23"/>
      <c r="L15" s="23"/>
      <c r="P15" s="19">
        <v>128</v>
      </c>
    </row>
    <row r="16" spans="1:16" x14ac:dyDescent="0.25">
      <c r="A16" s="20" t="s">
        <v>157</v>
      </c>
      <c r="B16" s="47">
        <f t="shared" ca="1" si="0"/>
        <v>44874</v>
      </c>
      <c r="C16" s="72">
        <f t="shared" ca="1" si="1"/>
        <v>3</v>
      </c>
      <c r="D16" s="22">
        <v>1469.21</v>
      </c>
      <c r="E16" s="68" t="str">
        <f t="shared" ca="1" si="2"/>
        <v>no</v>
      </c>
      <c r="F16" s="70">
        <f t="shared" ca="1" si="3"/>
        <v>1469.21</v>
      </c>
      <c r="G16" s="23"/>
      <c r="H16" s="23"/>
      <c r="I16" s="23"/>
      <c r="J16" s="23"/>
      <c r="K16" s="23"/>
      <c r="L16" s="23"/>
      <c r="P16" s="19">
        <v>3</v>
      </c>
    </row>
    <row r="17" spans="1:16" x14ac:dyDescent="0.25">
      <c r="A17" s="20" t="s">
        <v>158</v>
      </c>
      <c r="B17" s="47">
        <f t="shared" ca="1" si="0"/>
        <v>44867</v>
      </c>
      <c r="C17" s="72">
        <f t="shared" ca="1" si="1"/>
        <v>10</v>
      </c>
      <c r="D17" s="22">
        <v>390.66</v>
      </c>
      <c r="E17" s="68" t="str">
        <f t="shared" ca="1" si="2"/>
        <v>no</v>
      </c>
      <c r="F17" s="70">
        <f t="shared" ca="1" si="3"/>
        <v>390.66</v>
      </c>
      <c r="G17" s="23"/>
      <c r="H17" s="23"/>
      <c r="I17" s="23"/>
      <c r="J17" s="23"/>
      <c r="K17" s="23"/>
      <c r="L17" s="23"/>
      <c r="P17" s="19">
        <v>10</v>
      </c>
    </row>
    <row r="18" spans="1:16" x14ac:dyDescent="0.25">
      <c r="A18" s="20" t="s">
        <v>159</v>
      </c>
      <c r="B18" s="47">
        <f t="shared" ca="1" si="0"/>
        <v>44816</v>
      </c>
      <c r="C18" s="72">
        <f t="shared" ca="1" si="1"/>
        <v>61</v>
      </c>
      <c r="D18" s="22">
        <v>745.25</v>
      </c>
      <c r="E18" s="68" t="str">
        <f t="shared" ca="1" si="2"/>
        <v>no</v>
      </c>
      <c r="F18" s="70">
        <f t="shared" ca="1" si="3"/>
        <v>745.25</v>
      </c>
      <c r="G18" s="23"/>
      <c r="H18" s="23"/>
      <c r="I18" s="23"/>
      <c r="J18" s="23"/>
      <c r="K18" s="23"/>
      <c r="L18" s="23"/>
      <c r="P18" s="19">
        <v>61</v>
      </c>
    </row>
    <row r="19" spans="1:16" x14ac:dyDescent="0.25">
      <c r="A19" s="20" t="s">
        <v>160</v>
      </c>
      <c r="B19" s="47">
        <f t="shared" ca="1" si="0"/>
        <v>44750</v>
      </c>
      <c r="C19" s="72">
        <f t="shared" ca="1" si="1"/>
        <v>127</v>
      </c>
      <c r="D19" s="22">
        <v>274.06</v>
      </c>
      <c r="E19" s="68" t="str">
        <f t="shared" ca="1" si="2"/>
        <v>si</v>
      </c>
      <c r="F19" s="70">
        <f t="shared" ca="1" si="3"/>
        <v>315.16899999999998</v>
      </c>
      <c r="G19" s="23"/>
      <c r="H19" s="23"/>
      <c r="I19" s="23"/>
      <c r="J19" s="23"/>
      <c r="K19" s="23"/>
      <c r="L19" s="23"/>
      <c r="P19" s="19">
        <v>127</v>
      </c>
    </row>
    <row r="20" spans="1:16" x14ac:dyDescent="0.25">
      <c r="A20" s="20" t="s">
        <v>161</v>
      </c>
      <c r="B20" s="47">
        <f t="shared" ca="1" si="0"/>
        <v>44849</v>
      </c>
      <c r="C20" s="72">
        <f t="shared" ca="1" si="1"/>
        <v>28</v>
      </c>
      <c r="D20" s="22">
        <v>72.12</v>
      </c>
      <c r="E20" s="68" t="str">
        <f t="shared" ca="1" si="2"/>
        <v>no</v>
      </c>
      <c r="F20" s="70">
        <f t="shared" ca="1" si="3"/>
        <v>72.12</v>
      </c>
      <c r="G20" s="23"/>
      <c r="H20" s="23"/>
      <c r="I20" s="23"/>
      <c r="J20" s="23"/>
      <c r="K20" s="23"/>
      <c r="L20" s="23"/>
      <c r="P20" s="19">
        <v>28</v>
      </c>
    </row>
    <row r="21" spans="1:16" x14ac:dyDescent="0.25">
      <c r="A21" s="20" t="s">
        <v>162</v>
      </c>
      <c r="B21" s="47">
        <f t="shared" ca="1" si="0"/>
        <v>44830</v>
      </c>
      <c r="C21" s="72">
        <f t="shared" ca="1" si="1"/>
        <v>47</v>
      </c>
      <c r="D21" s="22">
        <v>390.66</v>
      </c>
      <c r="E21" s="68" t="str">
        <f t="shared" ca="1" si="2"/>
        <v>no</v>
      </c>
      <c r="F21" s="70">
        <f t="shared" ca="1" si="3"/>
        <v>390.66</v>
      </c>
      <c r="G21" s="23"/>
      <c r="H21" s="23"/>
      <c r="I21" s="23"/>
      <c r="J21" s="23"/>
      <c r="K21" s="23"/>
      <c r="L21" s="23"/>
      <c r="P21" s="19">
        <v>47</v>
      </c>
    </row>
  </sheetData>
  <sheetProtection algorithmName="SHA-512" hashValue="Qa/OP5XYlC/rkH/LC9Fky0/0ocKElx1uv/yscWJ5KT0B+yNnyHx0k4e/0sj5VQgmm1Ckqaz4g8wGxKtRneCvAg==" saltValue="YRzhLmSsa3L/EzZY1avKMA==" spinCount="100000" sheet="1" objects="1" scenarios="1" selectLockedCells="1" selectUnlockedCells="1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59CBE-8820-4F1D-BA0A-EFCC5D2D95E8}">
  <dimension ref="A1:D15"/>
  <sheetViews>
    <sheetView workbookViewId="0">
      <selection activeCell="D5" sqref="D5"/>
    </sheetView>
  </sheetViews>
  <sheetFormatPr defaultColWidth="11.42578125" defaultRowHeight="15" x14ac:dyDescent="0.25"/>
  <cols>
    <col min="1" max="1" width="33.7109375" style="19" bestFit="1" customWidth="1"/>
    <col min="2" max="4" width="19.140625" style="19" customWidth="1"/>
    <col min="5" max="16384" width="11.42578125" style="19"/>
  </cols>
  <sheetData>
    <row r="1" spans="1:4" x14ac:dyDescent="0.25">
      <c r="A1" s="25" t="s">
        <v>163</v>
      </c>
    </row>
    <row r="2" spans="1:4" x14ac:dyDescent="0.25">
      <c r="A2" s="26">
        <f ca="1">TODAY()</f>
        <v>44877</v>
      </c>
    </row>
    <row r="4" spans="1:4" x14ac:dyDescent="0.25">
      <c r="A4" s="50" t="s">
        <v>164</v>
      </c>
      <c r="B4" s="51" t="s">
        <v>165</v>
      </c>
      <c r="C4" s="51" t="s">
        <v>166</v>
      </c>
      <c r="D4" s="52" t="s">
        <v>381</v>
      </c>
    </row>
    <row r="5" spans="1:4" x14ac:dyDescent="0.25">
      <c r="A5" s="20" t="s">
        <v>167</v>
      </c>
      <c r="B5" s="27">
        <v>0.35416666666666669</v>
      </c>
      <c r="C5" s="27">
        <v>0.625</v>
      </c>
      <c r="D5" s="53"/>
    </row>
    <row r="6" spans="1:4" x14ac:dyDescent="0.25">
      <c r="A6" s="20" t="s">
        <v>168</v>
      </c>
      <c r="B6" s="27">
        <v>0.33333333333333331</v>
      </c>
      <c r="C6" s="27">
        <v>0.60763888888888895</v>
      </c>
      <c r="D6" s="53"/>
    </row>
    <row r="7" spans="1:4" x14ac:dyDescent="0.25">
      <c r="A7" s="20" t="s">
        <v>169</v>
      </c>
      <c r="B7" s="27">
        <v>0.3298611111111111</v>
      </c>
      <c r="C7" s="27">
        <v>0.625</v>
      </c>
      <c r="D7" s="53"/>
    </row>
    <row r="8" spans="1:4" x14ac:dyDescent="0.25">
      <c r="A8" s="20" t="s">
        <v>170</v>
      </c>
      <c r="B8" s="27">
        <v>0.375</v>
      </c>
      <c r="C8" s="27">
        <v>0.62152777777777779</v>
      </c>
      <c r="D8" s="53"/>
    </row>
    <row r="9" spans="1:4" x14ac:dyDescent="0.25">
      <c r="A9" s="20" t="s">
        <v>171</v>
      </c>
      <c r="B9" s="27">
        <v>0.36458333333333331</v>
      </c>
      <c r="C9" s="27">
        <v>0.57291666666666663</v>
      </c>
      <c r="D9" s="53"/>
    </row>
    <row r="10" spans="1:4" x14ac:dyDescent="0.25">
      <c r="A10" s="20" t="s">
        <v>172</v>
      </c>
      <c r="B10" s="27">
        <v>0.36805555555555558</v>
      </c>
      <c r="C10" s="27">
        <v>0.61111111111111105</v>
      </c>
      <c r="D10" s="53"/>
    </row>
    <row r="11" spans="1:4" x14ac:dyDescent="0.25">
      <c r="A11" s="20" t="s">
        <v>173</v>
      </c>
      <c r="B11" s="27">
        <v>0.34375</v>
      </c>
      <c r="C11" s="27">
        <v>0.625</v>
      </c>
      <c r="D11" s="53"/>
    </row>
    <row r="12" spans="1:4" x14ac:dyDescent="0.25">
      <c r="A12" s="20" t="s">
        <v>174</v>
      </c>
      <c r="B12" s="27">
        <v>0.33333333333333331</v>
      </c>
      <c r="C12" s="27">
        <v>0.62152777777777779</v>
      </c>
      <c r="D12" s="53"/>
    </row>
    <row r="13" spans="1:4" x14ac:dyDescent="0.25">
      <c r="A13" s="20" t="s">
        <v>175</v>
      </c>
      <c r="B13" s="27">
        <v>0.39583333333333331</v>
      </c>
      <c r="C13" s="27">
        <v>0.57291666666666663</v>
      </c>
      <c r="D13" s="53"/>
    </row>
    <row r="14" spans="1:4" x14ac:dyDescent="0.25">
      <c r="A14" s="20" t="s">
        <v>176</v>
      </c>
      <c r="B14" s="55">
        <v>0.41666666666666669</v>
      </c>
      <c r="C14" s="27">
        <v>0.625</v>
      </c>
      <c r="D14" s="53"/>
    </row>
    <row r="15" spans="1:4" x14ac:dyDescent="0.25">
      <c r="C15" s="56" t="s">
        <v>15</v>
      </c>
      <c r="D15" s="54"/>
    </row>
  </sheetData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B0FB9-C26D-44BF-BA75-29260463FBA9}">
  <dimension ref="A1:D15"/>
  <sheetViews>
    <sheetView workbookViewId="0">
      <selection activeCell="D15" sqref="D15"/>
    </sheetView>
  </sheetViews>
  <sheetFormatPr defaultColWidth="11.42578125" defaultRowHeight="15" x14ac:dyDescent="0.25"/>
  <cols>
    <col min="1" max="1" width="33.7109375" style="19" bestFit="1" customWidth="1"/>
    <col min="2" max="4" width="19.140625" style="19" customWidth="1"/>
    <col min="5" max="16384" width="11.42578125" style="19"/>
  </cols>
  <sheetData>
    <row r="1" spans="1:4" x14ac:dyDescent="0.25">
      <c r="A1" s="25" t="s">
        <v>163</v>
      </c>
    </row>
    <row r="2" spans="1:4" x14ac:dyDescent="0.25">
      <c r="A2" s="26">
        <f ca="1">TODAY()</f>
        <v>44877</v>
      </c>
    </row>
    <row r="4" spans="1:4" x14ac:dyDescent="0.25">
      <c r="A4" s="50" t="s">
        <v>164</v>
      </c>
      <c r="B4" s="51" t="s">
        <v>165</v>
      </c>
      <c r="C4" s="51" t="s">
        <v>166</v>
      </c>
      <c r="D4" s="52" t="s">
        <v>381</v>
      </c>
    </row>
    <row r="5" spans="1:4" x14ac:dyDescent="0.25">
      <c r="A5" s="20" t="s">
        <v>167</v>
      </c>
      <c r="B5" s="27">
        <v>0.35416666666666669</v>
      </c>
      <c r="C5" s="27">
        <v>0.625</v>
      </c>
      <c r="D5" s="53">
        <f>C5-B5</f>
        <v>0.27083333333333331</v>
      </c>
    </row>
    <row r="6" spans="1:4" x14ac:dyDescent="0.25">
      <c r="A6" s="20" t="s">
        <v>168</v>
      </c>
      <c r="B6" s="27">
        <v>0.33333333333333331</v>
      </c>
      <c r="C6" s="27">
        <v>0.60763888888888895</v>
      </c>
      <c r="D6" s="53">
        <f t="shared" ref="D6:D14" si="0">C6-B6</f>
        <v>0.27430555555555564</v>
      </c>
    </row>
    <row r="7" spans="1:4" x14ac:dyDescent="0.25">
      <c r="A7" s="20" t="s">
        <v>169</v>
      </c>
      <c r="B7" s="27">
        <v>0.3298611111111111</v>
      </c>
      <c r="C7" s="27">
        <v>0.625</v>
      </c>
      <c r="D7" s="53">
        <f t="shared" si="0"/>
        <v>0.2951388888888889</v>
      </c>
    </row>
    <row r="8" spans="1:4" x14ac:dyDescent="0.25">
      <c r="A8" s="20" t="s">
        <v>170</v>
      </c>
      <c r="B8" s="27">
        <v>0.375</v>
      </c>
      <c r="C8" s="27">
        <v>0.62152777777777779</v>
      </c>
      <c r="D8" s="53">
        <f t="shared" si="0"/>
        <v>0.24652777777777779</v>
      </c>
    </row>
    <row r="9" spans="1:4" x14ac:dyDescent="0.25">
      <c r="A9" s="20" t="s">
        <v>171</v>
      </c>
      <c r="B9" s="27">
        <v>0.36458333333333331</v>
      </c>
      <c r="C9" s="27">
        <v>0.57291666666666663</v>
      </c>
      <c r="D9" s="53">
        <f t="shared" si="0"/>
        <v>0.20833333333333331</v>
      </c>
    </row>
    <row r="10" spans="1:4" x14ac:dyDescent="0.25">
      <c r="A10" s="20" t="s">
        <v>172</v>
      </c>
      <c r="B10" s="27">
        <v>0.36805555555555558</v>
      </c>
      <c r="C10" s="27">
        <v>0.61111111111111105</v>
      </c>
      <c r="D10" s="53">
        <f t="shared" si="0"/>
        <v>0.24305555555555547</v>
      </c>
    </row>
    <row r="11" spans="1:4" x14ac:dyDescent="0.25">
      <c r="A11" s="20" t="s">
        <v>173</v>
      </c>
      <c r="B11" s="27">
        <v>0.34375</v>
      </c>
      <c r="C11" s="27">
        <v>0.625</v>
      </c>
      <c r="D11" s="53">
        <f t="shared" si="0"/>
        <v>0.28125</v>
      </c>
    </row>
    <row r="12" spans="1:4" x14ac:dyDescent="0.25">
      <c r="A12" s="20" t="s">
        <v>174</v>
      </c>
      <c r="B12" s="27">
        <v>0.33333333333333331</v>
      </c>
      <c r="C12" s="27">
        <v>0.62152777777777779</v>
      </c>
      <c r="D12" s="53">
        <f t="shared" si="0"/>
        <v>0.28819444444444448</v>
      </c>
    </row>
    <row r="13" spans="1:4" x14ac:dyDescent="0.25">
      <c r="A13" s="20" t="s">
        <v>175</v>
      </c>
      <c r="B13" s="27">
        <v>0.39583333333333331</v>
      </c>
      <c r="C13" s="27">
        <v>0.57291666666666663</v>
      </c>
      <c r="D13" s="53">
        <f t="shared" si="0"/>
        <v>0.17708333333333331</v>
      </c>
    </row>
    <row r="14" spans="1:4" x14ac:dyDescent="0.25">
      <c r="A14" s="20" t="s">
        <v>176</v>
      </c>
      <c r="B14" s="55">
        <v>0.41666666666666669</v>
      </c>
      <c r="C14" s="27">
        <v>0.625</v>
      </c>
      <c r="D14" s="53">
        <f t="shared" si="0"/>
        <v>0.20833333333333331</v>
      </c>
    </row>
    <row r="15" spans="1:4" x14ac:dyDescent="0.25">
      <c r="C15" s="56" t="s">
        <v>15</v>
      </c>
      <c r="D15" s="57">
        <f>SUM(D5:D14)</f>
        <v>2.4930555555555562</v>
      </c>
    </row>
  </sheetData>
  <sheetProtection sheet="1" objects="1" scenarios="1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16</vt:i4>
      </vt:variant>
    </vt:vector>
  </HeadingPairs>
  <TitlesOfParts>
    <vt:vector size="16" baseType="lpstr">
      <vt:lpstr>Fórmules</vt:lpstr>
      <vt:lpstr>Assistent</vt:lpstr>
      <vt:lpstr>Funcions</vt:lpstr>
      <vt:lpstr>llibreria</vt:lpstr>
      <vt:lpstr>llibreria (2)</vt:lpstr>
      <vt:lpstr>factures pendents</vt:lpstr>
      <vt:lpstr>factures pendents (2)</vt:lpstr>
      <vt:lpstr>càlcul d'hores</vt:lpstr>
      <vt:lpstr>càlcul d'hores (2)</vt:lpstr>
      <vt:lpstr>ingressos - despeses</vt:lpstr>
      <vt:lpstr>ingressos - despeses (2)</vt:lpstr>
      <vt:lpstr>concatena</vt:lpstr>
      <vt:lpstr>concatena (2)</vt:lpstr>
      <vt:lpstr>centre meteorològic</vt:lpstr>
      <vt:lpstr>centre meteorològic (2)</vt:lpstr>
      <vt:lpstr>Full1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2022-10-14T11:11:09Z</dcterms:created>
  <dcterms:modified xsi:type="dcterms:W3CDTF">2022-11-12T15:57:33Z</dcterms:modified>
</cp:coreProperties>
</file>