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5F9F7827-CC07-423E-BC06-1EE5193DDBC6}" xr6:coauthVersionLast="47" xr6:coauthVersionMax="47" xr10:uidLastSave="{00000000-0000-0000-0000-000000000000}"/>
  <bookViews>
    <workbookView xWindow="-120" yWindow="-120" windowWidth="29040" windowHeight="15720" xr2:uid="{EF88B49F-3A2C-43A7-A1C9-458CA940EE52}"/>
  </bookViews>
  <sheets>
    <sheet name="Parc d'atraccions" sheetId="1" r:id="rId1"/>
    <sheet name="Parc d'atraccions (2)" sheetId="4" r:id="rId2"/>
    <sheet name="Mercadotècnia" sheetId="2" r:id="rId3"/>
    <sheet name="Mercadotècnia (solució 1)" sheetId="9" r:id="rId4"/>
    <sheet name="Mercadotècnia (solució 2)" sheetId="10" r:id="rId5"/>
    <sheet name="Mercadotècnia (solució 3)" sheetId="11" r:id="rId6"/>
    <sheet name="Transferència rebuda" sheetId="13" r:id="rId7"/>
    <sheet name="Transferència rebuda (2)" sheetId="12" r:id="rId8"/>
  </sheets>
  <definedNames>
    <definedName name="solver_adj" localSheetId="3" hidden="1">'Mercadotècnia (solució 1)'!$C$16:$F$16</definedName>
    <definedName name="solver_adj" localSheetId="4" hidden="1">'Mercadotècnia (solució 2)'!$C$16:$F$16</definedName>
    <definedName name="solver_adj" localSheetId="5" hidden="1">'Mercadotècnia (solució 3)'!$C$16:$F$16</definedName>
    <definedName name="solver_adj" localSheetId="1" hidden="1">'Parc d''atraccions (2)'!$D$10:$D$16</definedName>
    <definedName name="solver_adj" localSheetId="7" hidden="1">'Transferència rebuda (2)'!$D$5:$D$21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1" hidden="1">0.0001</definedName>
    <definedName name="solver_cvg" localSheetId="6" hidden="1">0.0001</definedName>
    <definedName name="solver_cvg" localSheetId="7" hidden="1">0.0001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1" hidden="1">2</definedName>
    <definedName name="solver_drv" localSheetId="6" hidden="1">1</definedName>
    <definedName name="solver_drv" localSheetId="7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0" hidden="1">1</definedName>
    <definedName name="solver_eng" localSheetId="1" hidden="1">1</definedName>
    <definedName name="solver_eng" localSheetId="6" hidden="1">1</definedName>
    <definedName name="solver_eng" localSheetId="7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1" hidden="1">1</definedName>
    <definedName name="solver_est" localSheetId="6" hidden="1">1</definedName>
    <definedName name="solver_est" localSheetId="7" hidden="1">1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1" hidden="1">2147483647</definedName>
    <definedName name="solver_itr" localSheetId="6" hidden="1">2147483647</definedName>
    <definedName name="solver_itr" localSheetId="7" hidden="1">2147483647</definedName>
    <definedName name="solver_lhs1" localSheetId="2" hidden="1">Mercadotècnia!$C$16:$F$16</definedName>
    <definedName name="solver_lhs1" localSheetId="3" hidden="1">'Mercadotècnia (solució 1)'!$H$16</definedName>
    <definedName name="solver_lhs1" localSheetId="4" hidden="1">'Mercadotècnia (solució 2)'!$H$16</definedName>
    <definedName name="solver_lhs1" localSheetId="5" hidden="1">'Mercadotècnia (solució 3)'!$C$16:$F$16</definedName>
    <definedName name="solver_lhs1" localSheetId="1" hidden="1">'Parc d''atraccions (2)'!$D$10:$D$16</definedName>
    <definedName name="solver_lhs1" localSheetId="6" hidden="1">'Transferència rebuda'!$D$5:$D$21</definedName>
    <definedName name="solver_lhs1" localSheetId="7" hidden="1">'Transferència rebuda (2)'!$D$5:$D$21</definedName>
    <definedName name="solver_lhs2" localSheetId="2" hidden="1">Mercadotècnia!$H$16</definedName>
    <definedName name="solver_lhs2" localSheetId="3" hidden="1">'Mercadotècnia (solució 1)'!$H$16</definedName>
    <definedName name="solver_lhs2" localSheetId="4" hidden="1">'Mercadotècnia (solució 2)'!$H$16</definedName>
    <definedName name="solver_lhs2" localSheetId="5" hidden="1">'Mercadotècnia (solució 3)'!$H$16</definedName>
    <definedName name="solver_lhs2" localSheetId="1" hidden="1">'Parc d''atraccions (2)'!$F$19:$L$19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1" hidden="1">2147483647</definedName>
    <definedName name="solver_mip" localSheetId="6" hidden="1">2147483647</definedName>
    <definedName name="solver_mip" localSheetId="7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1" hidden="1">30</definedName>
    <definedName name="solver_mni" localSheetId="6" hidden="1">30</definedName>
    <definedName name="solver_mni" localSheetId="7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1" hidden="1">0.075</definedName>
    <definedName name="solver_mrt" localSheetId="6" hidden="1">0.075</definedName>
    <definedName name="solver_mrt" localSheetId="7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1" hidden="1">2</definedName>
    <definedName name="solver_msl" localSheetId="6" hidden="1">2</definedName>
    <definedName name="solver_msl" localSheetId="7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0" hidden="1">1</definedName>
    <definedName name="solver_neg" localSheetId="1" hidden="1">1</definedName>
    <definedName name="solver_neg" localSheetId="6" hidden="1">1</definedName>
    <definedName name="solver_neg" localSheetId="7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1" hidden="1">2147483647</definedName>
    <definedName name="solver_nod" localSheetId="6" hidden="1">2147483647</definedName>
    <definedName name="solver_nod" localSheetId="7" hidden="1">2147483647</definedName>
    <definedName name="solver_num" localSheetId="2" hidden="1">0</definedName>
    <definedName name="solver_num" localSheetId="3" hidden="1">1</definedName>
    <definedName name="solver_num" localSheetId="4" hidden="1">1</definedName>
    <definedName name="solver_num" localSheetId="5" hidden="1">0</definedName>
    <definedName name="solver_num" localSheetId="0" hidden="1">0</definedName>
    <definedName name="solver_num" localSheetId="1" hidden="1">2</definedName>
    <definedName name="solver_num" localSheetId="6" hidden="1">0</definedName>
    <definedName name="solver_num" localSheetId="7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1" hidden="1">1</definedName>
    <definedName name="solver_nwt" localSheetId="6" hidden="1">1</definedName>
    <definedName name="solver_nwt" localSheetId="7" hidden="1">1</definedName>
    <definedName name="solver_opt" localSheetId="3" hidden="1">'Mercadotècnia (solució 1)'!$H$20</definedName>
    <definedName name="solver_opt" localSheetId="4" hidden="1">'Mercadotècnia (solució 2)'!$H$20</definedName>
    <definedName name="solver_opt" localSheetId="5" hidden="1">'Mercadotècnia (solució 3)'!$H$20</definedName>
    <definedName name="solver_opt" localSheetId="1" hidden="1">'Parc d''atraccions (2)'!$D$21</definedName>
    <definedName name="solver_opt" localSheetId="7" hidden="1">'Transferència rebuda (2)'!$I$5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1" hidden="1">0.000001</definedName>
    <definedName name="solver_pre" localSheetId="6" hidden="1">0.000001</definedName>
    <definedName name="solver_pre" localSheetId="7" hidden="1">0.000001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1" hidden="1">2</definedName>
    <definedName name="solver_rbv" localSheetId="6" hidden="1">1</definedName>
    <definedName name="solver_rbv" localSheetId="7" hidden="1">1</definedName>
    <definedName name="solver_rel1" localSheetId="2" hidden="1">3</definedName>
    <definedName name="solver_rel1" localSheetId="3" hidden="1">1</definedName>
    <definedName name="solver_rel1" localSheetId="4" hidden="1">1</definedName>
    <definedName name="solver_rel1" localSheetId="5" hidden="1">3</definedName>
    <definedName name="solver_rel1" localSheetId="1" hidden="1">4</definedName>
    <definedName name="solver_rel1" localSheetId="6" hidden="1">5</definedName>
    <definedName name="solver_rel1" localSheetId="7" hidden="1">5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" localSheetId="5" hidden="1">1</definedName>
    <definedName name="solver_rel2" localSheetId="1" hidden="1">3</definedName>
    <definedName name="solver_rhs1" localSheetId="2" hidden="1">0</definedName>
    <definedName name="solver_rhs1" localSheetId="3" hidden="1">40000</definedName>
    <definedName name="solver_rhs1" localSheetId="4" hidden="1">50000</definedName>
    <definedName name="solver_rhs1" localSheetId="5" hidden="1">0</definedName>
    <definedName name="solver_rhs1" localSheetId="1" hidden="1">"entero"</definedName>
    <definedName name="solver_rhs1" localSheetId="6" hidden="1">"binario"</definedName>
    <definedName name="solver_rhs1" localSheetId="7" hidden="1">"binario"</definedName>
    <definedName name="solver_rhs2" localSheetId="2" hidden="1">50000</definedName>
    <definedName name="solver_rhs2" localSheetId="3" hidden="1">50000</definedName>
    <definedName name="solver_rhs2" localSheetId="4" hidden="1">50000</definedName>
    <definedName name="solver_rhs2" localSheetId="5" hidden="1">50000</definedName>
    <definedName name="solver_rhs2" localSheetId="1" hidden="1">'Parc d''atraccions (2)'!$F$18:$L$18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1" hidden="1">2</definedName>
    <definedName name="solver_rlx" localSheetId="6" hidden="1">2</definedName>
    <definedName name="solver_rlx" localSheetId="7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1" hidden="1">0</definedName>
    <definedName name="solver_rsd" localSheetId="6" hidden="1">0</definedName>
    <definedName name="solver_rsd" localSheetId="7" hidden="1">0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1" hidden="1">2</definedName>
    <definedName name="solver_scl" localSheetId="6" hidden="1">1</definedName>
    <definedName name="solver_scl" localSheetId="7" hidden="1">1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1" hidden="1">2</definedName>
    <definedName name="solver_sho" localSheetId="6" hidden="1">2</definedName>
    <definedName name="solver_sho" localSheetId="7" hidden="1">2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1" hidden="1">100</definedName>
    <definedName name="solver_ssz" localSheetId="6" hidden="1">100</definedName>
    <definedName name="solver_ssz" localSheetId="7" hidden="1">100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1" hidden="1">2147483647</definedName>
    <definedName name="solver_tim" localSheetId="6" hidden="1">2147483647</definedName>
    <definedName name="solver_tim" localSheetId="7" hidden="1">2147483647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1" hidden="1">0.01</definedName>
    <definedName name="solver_tol" localSheetId="6" hidden="1">0.01</definedName>
    <definedName name="solver_tol" localSheetId="7" hidden="1">0.01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0" hidden="1">1</definedName>
    <definedName name="solver_typ" localSheetId="1" hidden="1">2</definedName>
    <definedName name="solver_typ" localSheetId="6" hidden="1">1</definedName>
    <definedName name="solver_typ" localSheetId="7" hidden="1">3</definedName>
    <definedName name="solver_val" localSheetId="2" hidden="1">0</definedName>
    <definedName name="solver_val" localSheetId="3" hidden="1">40000</definedName>
    <definedName name="solver_val" localSheetId="4" hidden="1">0</definedName>
    <definedName name="solver_val" localSheetId="5" hidden="1">0</definedName>
    <definedName name="solver_val" localSheetId="0" hidden="1">0</definedName>
    <definedName name="solver_val" localSheetId="1" hidden="1">0</definedName>
    <definedName name="solver_val" localSheetId="6" hidden="1">0</definedName>
    <definedName name="solver_val" localSheetId="7" hidden="1">9447.42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0" hidden="1">3</definedName>
    <definedName name="solver_ver" localSheetId="1" hidden="1">3</definedName>
    <definedName name="solver_ver" localSheetId="6" hidden="1">3</definedName>
    <definedName name="solver_ver" localSheetId="7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3" l="1"/>
  <c r="I5" i="12"/>
  <c r="H16" i="11"/>
  <c r="H15" i="11"/>
  <c r="F10" i="11"/>
  <c r="F12" i="11" s="1"/>
  <c r="E10" i="11"/>
  <c r="E11" i="11" s="1"/>
  <c r="D10" i="11"/>
  <c r="D11" i="11" s="1"/>
  <c r="C10" i="11"/>
  <c r="H16" i="10"/>
  <c r="H15" i="10"/>
  <c r="F10" i="10"/>
  <c r="F11" i="10" s="1"/>
  <c r="E10" i="10"/>
  <c r="E11" i="10" s="1"/>
  <c r="D10" i="10"/>
  <c r="D11" i="10" s="1"/>
  <c r="C10" i="10"/>
  <c r="C11" i="10" s="1"/>
  <c r="H16" i="9"/>
  <c r="H15" i="9"/>
  <c r="F10" i="9"/>
  <c r="F11" i="9" s="1"/>
  <c r="E10" i="9"/>
  <c r="E11" i="9" s="1"/>
  <c r="D10" i="9"/>
  <c r="D11" i="9" s="1"/>
  <c r="C10" i="9"/>
  <c r="C11" i="9" s="1"/>
  <c r="L19" i="4"/>
  <c r="K19" i="4"/>
  <c r="J19" i="4"/>
  <c r="I19" i="4"/>
  <c r="H19" i="4"/>
  <c r="G19" i="4"/>
  <c r="F19" i="4"/>
  <c r="H16" i="2"/>
  <c r="H15" i="2"/>
  <c r="F10" i="2"/>
  <c r="F11" i="2" s="1"/>
  <c r="E10" i="2"/>
  <c r="E11" i="2" s="1"/>
  <c r="D10" i="2"/>
  <c r="D11" i="2" s="1"/>
  <c r="C10" i="2"/>
  <c r="C11" i="2" s="1"/>
  <c r="G19" i="1"/>
  <c r="H19" i="1"/>
  <c r="I19" i="1"/>
  <c r="J19" i="1"/>
  <c r="K19" i="1"/>
  <c r="L19" i="1"/>
  <c r="F19" i="1"/>
  <c r="H10" i="11" l="1"/>
  <c r="F11" i="11"/>
  <c r="F17" i="11" s="1"/>
  <c r="F18" i="11" s="1"/>
  <c r="C12" i="9"/>
  <c r="C13" i="9" s="1"/>
  <c r="H10" i="9"/>
  <c r="E12" i="9"/>
  <c r="E13" i="9" s="1"/>
  <c r="F12" i="9"/>
  <c r="F13" i="9" s="1"/>
  <c r="E17" i="11"/>
  <c r="E18" i="11" s="1"/>
  <c r="D17" i="11"/>
  <c r="D18" i="11" s="1"/>
  <c r="D12" i="11"/>
  <c r="D13" i="11" s="1"/>
  <c r="C12" i="11"/>
  <c r="C11" i="11"/>
  <c r="E12" i="11"/>
  <c r="E13" i="11" s="1"/>
  <c r="H11" i="10"/>
  <c r="C17" i="10"/>
  <c r="D17" i="10"/>
  <c r="D18" i="10" s="1"/>
  <c r="E17" i="10"/>
  <c r="E18" i="10" s="1"/>
  <c r="F17" i="10"/>
  <c r="F18" i="10" s="1"/>
  <c r="D12" i="10"/>
  <c r="D13" i="10" s="1"/>
  <c r="H10" i="10"/>
  <c r="E12" i="10"/>
  <c r="E13" i="10" s="1"/>
  <c r="F12" i="10"/>
  <c r="F13" i="10" s="1"/>
  <c r="C12" i="10"/>
  <c r="C13" i="10" s="1"/>
  <c r="D17" i="9"/>
  <c r="D18" i="9" s="1"/>
  <c r="H11" i="9"/>
  <c r="E17" i="9"/>
  <c r="E18" i="9" s="1"/>
  <c r="F17" i="9"/>
  <c r="F18" i="9" s="1"/>
  <c r="D12" i="9"/>
  <c r="D13" i="9" s="1"/>
  <c r="C17" i="9"/>
  <c r="D19" i="4"/>
  <c r="D21" i="4" s="1"/>
  <c r="D17" i="2"/>
  <c r="D18" i="2" s="1"/>
  <c r="E17" i="2"/>
  <c r="E18" i="2" s="1"/>
  <c r="H11" i="2"/>
  <c r="C17" i="2"/>
  <c r="F17" i="2"/>
  <c r="F18" i="2" s="1"/>
  <c r="D12" i="2"/>
  <c r="D13" i="2" s="1"/>
  <c r="C12" i="2"/>
  <c r="C13" i="2" s="1"/>
  <c r="H10" i="2"/>
  <c r="E12" i="2"/>
  <c r="E13" i="2" s="1"/>
  <c r="F12" i="2"/>
  <c r="F13" i="2" s="1"/>
  <c r="D19" i="1"/>
  <c r="D21" i="1" s="1"/>
  <c r="H12" i="11" l="1"/>
  <c r="D20" i="11"/>
  <c r="D22" i="11" s="1"/>
  <c r="F13" i="11"/>
  <c r="F20" i="11" s="1"/>
  <c r="F22" i="11" s="1"/>
  <c r="E20" i="11"/>
  <c r="E22" i="11" s="1"/>
  <c r="F20" i="10"/>
  <c r="F22" i="10" s="1"/>
  <c r="D20" i="10"/>
  <c r="D22" i="10" s="1"/>
  <c r="F20" i="9"/>
  <c r="F22" i="9" s="1"/>
  <c r="H12" i="9"/>
  <c r="E20" i="9"/>
  <c r="E22" i="9" s="1"/>
  <c r="H11" i="11"/>
  <c r="C13" i="11"/>
  <c r="C17" i="11"/>
  <c r="H17" i="10"/>
  <c r="C18" i="10"/>
  <c r="H18" i="10" s="1"/>
  <c r="E20" i="10"/>
  <c r="E22" i="10" s="1"/>
  <c r="H13" i="10"/>
  <c r="H12" i="10"/>
  <c r="D20" i="9"/>
  <c r="D22" i="9" s="1"/>
  <c r="H13" i="9"/>
  <c r="C18" i="9"/>
  <c r="H17" i="9"/>
  <c r="E20" i="2"/>
  <c r="E22" i="2" s="1"/>
  <c r="D20" i="2"/>
  <c r="D22" i="2" s="1"/>
  <c r="F20" i="2"/>
  <c r="F22" i="2" s="1"/>
  <c r="C18" i="2"/>
  <c r="H18" i="2" s="1"/>
  <c r="H17" i="2"/>
  <c r="H13" i="2"/>
  <c r="H12" i="2"/>
  <c r="C20" i="10" l="1"/>
  <c r="C22" i="10" s="1"/>
  <c r="H17" i="11"/>
  <c r="C18" i="11"/>
  <c r="H18" i="11" s="1"/>
  <c r="H13" i="11"/>
  <c r="H18" i="9"/>
  <c r="C20" i="9"/>
  <c r="C20" i="2"/>
  <c r="C20" i="11" l="1"/>
  <c r="H20" i="11" s="1"/>
  <c r="H22" i="11" s="1"/>
  <c r="H20" i="10"/>
  <c r="H22" i="10" s="1"/>
  <c r="C22" i="9"/>
  <c r="H20" i="9"/>
  <c r="H22" i="9" s="1"/>
  <c r="H20" i="2"/>
  <c r="H22" i="2" s="1"/>
  <c r="C22" i="2"/>
  <c r="C22" i="11" l="1"/>
</calcChain>
</file>

<file path=xl/sharedStrings.xml><?xml version="1.0" encoding="utf-8"?>
<sst xmlns="http://schemas.openxmlformats.org/spreadsheetml/2006/main" count="213" uniqueCount="71">
  <si>
    <t>Horari</t>
  </si>
  <si>
    <t>A</t>
  </si>
  <si>
    <t>B</t>
  </si>
  <si>
    <t>D</t>
  </si>
  <si>
    <t>E</t>
  </si>
  <si>
    <t>F</t>
  </si>
  <si>
    <t>G</t>
  </si>
  <si>
    <t>C</t>
  </si>
  <si>
    <t>Dies de descans</t>
  </si>
  <si>
    <t>Diumenge i dilluns</t>
  </si>
  <si>
    <t>Dilluns i dimarts</t>
  </si>
  <si>
    <t>Dimarts i dimecres</t>
  </si>
  <si>
    <t>Dimecres i dijous</t>
  </si>
  <si>
    <t>Dijous i divendres</t>
  </si>
  <si>
    <t>Divendres i dissabte</t>
  </si>
  <si>
    <t>Dissabte i diumenge</t>
  </si>
  <si>
    <t>Empleats</t>
  </si>
  <si>
    <t>Dl.</t>
  </si>
  <si>
    <t>Dt.</t>
  </si>
  <si>
    <t>Dc.</t>
  </si>
  <si>
    <t>Dj.</t>
  </si>
  <si>
    <t>Dv.</t>
  </si>
  <si>
    <t>Ds.</t>
  </si>
  <si>
    <t>Dg.</t>
  </si>
  <si>
    <t>Cada empleat treballa cinc dies consecutius i disposa de dos dies de descans. Es tracta de confeccionar un horari adequat, de manera que el parc compti amb personal suficient a cada moment, minimitzant els costos salarials. En aquesta empresa es paga a tots els empleats el mateix sou, de manera que en minimitzar el nombre d'empleats que treballen cada dia, també es minimitzen els costos.</t>
  </si>
  <si>
    <t>Costos salarials setmanals</t>
  </si>
  <si>
    <t>Total de jornades laborals</t>
  </si>
  <si>
    <t>Salari per jornada laboral</t>
  </si>
  <si>
    <t>Restriccions</t>
  </si>
  <si>
    <t>Demanda de jornades</t>
  </si>
  <si>
    <t>Objectiu</t>
  </si>
  <si>
    <t>Minimitzar els costos salarials</t>
  </si>
  <si>
    <t>1. Cada dia de la setmana ha d'haver-hi un total de jornades laborals major o igual a la demanda.
2. Les quantitats d'empleats que fan cada tipus d'horari (A, B, C...) han de ser nombres enters no negatius.</t>
  </si>
  <si>
    <t>Planificació de l'horari per al personal d'un parc d'atraccions</t>
  </si>
  <si>
    <t>Cel·les variables</t>
  </si>
  <si>
    <t>Són les que indiquen les quantitats d'empleats de cada horari (A, B, C...)</t>
  </si>
  <si>
    <t>Cost del producte</t>
  </si>
  <si>
    <t>Preu de venda del producte</t>
  </si>
  <si>
    <t>Trimestre</t>
  </si>
  <si>
    <t>T1</t>
  </si>
  <si>
    <t>T2</t>
  </si>
  <si>
    <t>T3</t>
  </si>
  <si>
    <t>T4</t>
  </si>
  <si>
    <t>Total anual</t>
  </si>
  <si>
    <t>Factor de temporada</t>
  </si>
  <si>
    <t>Predicció d'unitats venudes</t>
  </si>
  <si>
    <t>Ingressos per vendes</t>
  </si>
  <si>
    <t>Cost dels productes venuts</t>
  </si>
  <si>
    <t>Marge brut</t>
  </si>
  <si>
    <t>Despeses del personal de vendes</t>
  </si>
  <si>
    <t>Despeses en publicitat</t>
  </si>
  <si>
    <t>Costos fixos</t>
  </si>
  <si>
    <t>Cost total</t>
  </si>
  <si>
    <t>Guanys</t>
  </si>
  <si>
    <t>Marge de guany</t>
  </si>
  <si>
    <t>Planificació de les despeses trimestral en publicitat</t>
  </si>
  <si>
    <t>1. Quant hem de gastar cada trimestre en publicitat per a assolir uns guanys anuals màxims si limitem la despesa anual en publicitat a 40.000?</t>
  </si>
  <si>
    <t>Factures pendents</t>
  </si>
  <si>
    <t>Empresa</t>
  </si>
  <si>
    <t>Import</t>
  </si>
  <si>
    <t>Binari</t>
  </si>
  <si>
    <t>Transferència rebuda</t>
  </si>
  <si>
    <t>Suma factures</t>
  </si>
  <si>
    <t>Bólido Comidas preparadas</t>
  </si>
  <si>
    <t>Blondel père et fils</t>
  </si>
  <si>
    <t>Bigfoot Breweries</t>
  </si>
  <si>
    <t>Blauer See Delikatessen</t>
  </si>
  <si>
    <t>2. Quant hem de gastar cada trimestre en publicitat per a aconseguir uns guanys anuals màxims si limitem la despesa anual en publicitat a 50.000?</t>
  </si>
  <si>
    <t>3. Quant hem de gastar cada trimestre en publicitat per a obtenir uns guanys anuals màxims sense limitar la despesa anual en publicitat?</t>
  </si>
  <si>
    <t>Núm. Factura</t>
  </si>
  <si>
    <t>Hem rebut una transferència de 9.447,42 € (cel·la I4), però no correspon a l'import de cap factura. Sospitem que serà la suma dels imports de diverses factures. Quines?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</si>
</sst>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S Sans Serif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theme="4" tint="-0.24994659260841701"/>
      </left>
      <right/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/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 style="mediumDashed">
        <color theme="4" tint="-0.24994659260841701"/>
      </right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/>
      <top style="mediumDashed">
        <color theme="8" tint="-0.24994659260841701"/>
      </top>
      <bottom style="mediumDashed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theme="8" tint="-0.499984740745262"/>
      </left>
      <right/>
      <top style="mediumDashed">
        <color theme="8" tint="-0.499984740745262"/>
      </top>
      <bottom style="mediumDashed">
        <color theme="8" tint="-0.499984740745262"/>
      </bottom>
      <diagonal/>
    </border>
    <border>
      <left/>
      <right/>
      <top style="mediumDashed">
        <color theme="8" tint="-0.499984740745262"/>
      </top>
      <bottom style="mediumDashed">
        <color theme="8" tint="-0.499984740745262"/>
      </bottom>
      <diagonal/>
    </border>
    <border>
      <left/>
      <right style="mediumDashed">
        <color theme="8" tint="-0.499984740745262"/>
      </right>
      <top style="mediumDashed">
        <color theme="8" tint="-0.499984740745262"/>
      </top>
      <bottom style="mediumDashed">
        <color theme="8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6" fillId="5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/>
    <xf numFmtId="0" fontId="7" fillId="0" borderId="0" xfId="0" applyFont="1"/>
    <xf numFmtId="1" fontId="9" fillId="0" borderId="1" xfId="1" applyNumberFormat="1" applyFont="1" applyBorder="1" applyAlignment="1">
      <alignment horizontal="left"/>
    </xf>
    <xf numFmtId="4" fontId="10" fillId="0" borderId="1" xfId="1" applyNumberFormat="1" applyFont="1" applyBorder="1"/>
    <xf numFmtId="0" fontId="10" fillId="0" borderId="0" xfId="1" applyFont="1"/>
    <xf numFmtId="1" fontId="9" fillId="0" borderId="0" xfId="1" applyNumberFormat="1" applyFont="1" applyAlignment="1">
      <alignment horizontal="left"/>
    </xf>
    <xf numFmtId="4" fontId="10" fillId="0" borderId="0" xfId="1" applyNumberFormat="1" applyFont="1"/>
    <xf numFmtId="1" fontId="9" fillId="0" borderId="1" xfId="1" applyNumberFormat="1" applyFont="1" applyBorder="1" applyAlignment="1">
      <alignment horizontal="right"/>
    </xf>
    <xf numFmtId="1" fontId="9" fillId="0" borderId="0" xfId="1" applyNumberFormat="1" applyFont="1" applyAlignment="1">
      <alignment horizontal="right"/>
    </xf>
    <xf numFmtId="0" fontId="4" fillId="0" borderId="0" xfId="0" applyFont="1" applyAlignment="1">
      <alignment wrapText="1"/>
    </xf>
    <xf numFmtId="1" fontId="9" fillId="0" borderId="7" xfId="1" applyNumberFormat="1" applyFont="1" applyBorder="1" applyAlignment="1">
      <alignment horizontal="left"/>
    </xf>
    <xf numFmtId="0" fontId="10" fillId="0" borderId="7" xfId="1" applyFont="1" applyBorder="1"/>
    <xf numFmtId="164" fontId="10" fillId="0" borderId="1" xfId="1" applyNumberFormat="1" applyFont="1" applyBorder="1"/>
    <xf numFmtId="164" fontId="10" fillId="0" borderId="0" xfId="1" applyNumberFormat="1" applyFont="1"/>
    <xf numFmtId="1" fontId="9" fillId="0" borderId="0" xfId="1" applyNumberFormat="1" applyFont="1"/>
    <xf numFmtId="1" fontId="10" fillId="0" borderId="0" xfId="1" applyNumberFormat="1" applyFont="1"/>
    <xf numFmtId="37" fontId="10" fillId="0" borderId="1" xfId="1" applyNumberFormat="1" applyFont="1" applyBorder="1"/>
    <xf numFmtId="37" fontId="10" fillId="0" borderId="0" xfId="1" applyNumberFormat="1" applyFont="1"/>
    <xf numFmtId="4" fontId="10" fillId="0" borderId="6" xfId="1" applyNumberFormat="1" applyFont="1" applyBorder="1"/>
    <xf numFmtId="4" fontId="10" fillId="4" borderId="1" xfId="1" applyNumberFormat="1" applyFont="1" applyFill="1" applyBorder="1"/>
    <xf numFmtId="1" fontId="11" fillId="2" borderId="9" xfId="1" applyNumberFormat="1" applyFont="1" applyFill="1" applyBorder="1" applyAlignment="1">
      <alignment horizontal="left"/>
    </xf>
    <xf numFmtId="4" fontId="10" fillId="0" borderId="10" xfId="1" applyNumberFormat="1" applyFont="1" applyBorder="1"/>
    <xf numFmtId="4" fontId="12" fillId="2" borderId="11" xfId="1" applyNumberFormat="1" applyFont="1" applyFill="1" applyBorder="1"/>
    <xf numFmtId="9" fontId="10" fillId="0" borderId="1" xfId="1" applyNumberFormat="1" applyFont="1" applyBorder="1"/>
    <xf numFmtId="9" fontId="10" fillId="0" borderId="0" xfId="1" applyNumberFormat="1" applyFont="1"/>
    <xf numFmtId="0" fontId="6" fillId="2" borderId="5" xfId="0" applyFont="1" applyFill="1" applyBorder="1"/>
    <xf numFmtId="4" fontId="6" fillId="2" borderId="5" xfId="0" applyNumberFormat="1" applyFont="1" applyFill="1" applyBorder="1" applyAlignment="1">
      <alignment horizontal="right"/>
    </xf>
    <xf numFmtId="1" fontId="13" fillId="0" borderId="1" xfId="1" applyNumberFormat="1" applyFont="1" applyBorder="1" applyAlignment="1">
      <alignment horizontal="left"/>
    </xf>
    <xf numFmtId="4" fontId="14" fillId="0" borderId="7" xfId="1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0" applyNumberFormat="1" applyFont="1"/>
    <xf numFmtId="4" fontId="0" fillId="0" borderId="1" xfId="0" applyNumberFormat="1" applyBorder="1"/>
    <xf numFmtId="0" fontId="16" fillId="5" borderId="12" xfId="2" applyBorder="1" applyAlignment="1">
      <alignment horizontal="centerContinuous" vertical="center" wrapText="1"/>
    </xf>
    <xf numFmtId="0" fontId="16" fillId="5" borderId="13" xfId="2" applyBorder="1" applyAlignment="1">
      <alignment horizontal="centerContinuous"/>
    </xf>
    <xf numFmtId="0" fontId="16" fillId="5" borderId="14" xfId="2" applyBorder="1" applyAlignment="1">
      <alignment horizontal="centerContinuous"/>
    </xf>
    <xf numFmtId="0" fontId="15" fillId="3" borderId="0" xfId="0" applyFont="1" applyFill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1" fontId="13" fillId="0" borderId="6" xfId="1" applyNumberFormat="1" applyFont="1" applyBorder="1" applyAlignment="1">
      <alignment horizontal="center" vertical="center"/>
    </xf>
    <xf numFmtId="1" fontId="13" fillId="0" borderId="8" xfId="1" applyNumberFormat="1" applyFont="1" applyBorder="1" applyAlignment="1">
      <alignment horizontal="center" vertical="center"/>
    </xf>
    <xf numFmtId="1" fontId="13" fillId="0" borderId="7" xfId="1" applyNumberFormat="1" applyFont="1" applyBorder="1" applyAlignment="1">
      <alignment horizontal="center" vertical="center"/>
    </xf>
  </cellXfs>
  <cellStyles count="3">
    <cellStyle name="Bé" xfId="2" builtinId="26"/>
    <cellStyle name="Normal" xfId="0" builtinId="0"/>
    <cellStyle name="Normal_Solver Example" xfId="1" xr:uid="{71FCF4B5-F546-402E-9A02-12CDBBAEBF45}"/>
  </cellStyles>
  <dxfs count="1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EF03-9623-401C-80FC-FAB6C1812B89}">
  <dimension ref="B1:P21"/>
  <sheetViews>
    <sheetView tabSelected="1" zoomScaleNormal="100" workbookViewId="0">
      <selection activeCell="F21" sqref="F21"/>
    </sheetView>
  </sheetViews>
  <sheetFormatPr defaultRowHeight="15" x14ac:dyDescent="0.25"/>
  <cols>
    <col min="1" max="1" width="3.85546875" customWidth="1"/>
    <col min="3" max="3" width="26.7109375" customWidth="1"/>
    <col min="4" max="4" width="11.28515625" customWidth="1"/>
    <col min="5" max="5" width="3.7109375" customWidth="1"/>
  </cols>
  <sheetData>
    <row r="1" spans="2:16" ht="15.75" thickBot="1" x14ac:dyDescent="0.3"/>
    <row r="2" spans="2:16" ht="35.25" customHeight="1" thickBot="1" x14ac:dyDescent="0.3">
      <c r="B2" s="50" t="s">
        <v>33</v>
      </c>
      <c r="C2" s="51"/>
      <c r="D2" s="51"/>
      <c r="E2" s="51"/>
      <c r="F2" s="51"/>
      <c r="G2" s="51"/>
      <c r="H2" s="51"/>
      <c r="I2" s="51"/>
      <c r="J2" s="51"/>
      <c r="K2" s="51"/>
      <c r="L2" s="52"/>
      <c r="M2" s="7"/>
      <c r="N2" s="7"/>
    </row>
    <row r="3" spans="2:16" ht="13.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57" t="s">
        <v>30</v>
      </c>
      <c r="O3" s="57"/>
      <c r="P3" s="57"/>
    </row>
    <row r="4" spans="2:16" ht="15" customHeight="1" x14ac:dyDescent="0.25">
      <c r="B4" s="53" t="s">
        <v>24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58" t="s">
        <v>31</v>
      </c>
      <c r="O4" s="58"/>
      <c r="P4" s="58"/>
    </row>
    <row r="5" spans="2:16" ht="15" customHeight="1" x14ac:dyDescent="0.2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1"/>
    </row>
    <row r="6" spans="2:16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"/>
      <c r="N6" s="57" t="s">
        <v>34</v>
      </c>
      <c r="O6" s="57"/>
      <c r="P6" s="57"/>
    </row>
    <row r="7" spans="2:16" x14ac:dyDescent="0.25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1"/>
      <c r="N7" s="56" t="s">
        <v>35</v>
      </c>
      <c r="O7" s="56"/>
      <c r="P7" s="56"/>
    </row>
    <row r="8" spans="2:16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6"/>
      <c r="O8" s="56"/>
      <c r="P8" s="56"/>
    </row>
    <row r="9" spans="2:16" x14ac:dyDescent="0.25">
      <c r="B9" s="4" t="s">
        <v>0</v>
      </c>
      <c r="C9" s="5" t="s">
        <v>8</v>
      </c>
      <c r="D9" s="4" t="s">
        <v>16</v>
      </c>
      <c r="E9" s="2"/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N9" s="56"/>
      <c r="O9" s="56"/>
      <c r="P9" s="56"/>
    </row>
    <row r="10" spans="2:16" x14ac:dyDescent="0.25">
      <c r="B10" s="4" t="s">
        <v>1</v>
      </c>
      <c r="C10" s="5" t="s">
        <v>10</v>
      </c>
      <c r="D10" s="8">
        <v>10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</row>
    <row r="11" spans="2:16" x14ac:dyDescent="0.25">
      <c r="B11" s="4" t="s">
        <v>2</v>
      </c>
      <c r="C11" s="5" t="s">
        <v>11</v>
      </c>
      <c r="D11" s="8">
        <v>12</v>
      </c>
      <c r="F11" s="4">
        <v>1</v>
      </c>
      <c r="G11" s="4">
        <v>0</v>
      </c>
      <c r="H11" s="4">
        <v>0</v>
      </c>
      <c r="I11" s="4">
        <v>1</v>
      </c>
      <c r="J11" s="4">
        <v>1</v>
      </c>
      <c r="K11" s="4">
        <v>1</v>
      </c>
      <c r="L11" s="4">
        <v>1</v>
      </c>
      <c r="N11" s="54" t="s">
        <v>28</v>
      </c>
      <c r="O11" s="54"/>
      <c r="P11" s="54"/>
    </row>
    <row r="12" spans="2:16" x14ac:dyDescent="0.25">
      <c r="B12" s="4" t="s">
        <v>7</v>
      </c>
      <c r="C12" s="5" t="s">
        <v>12</v>
      </c>
      <c r="D12" s="8">
        <v>8</v>
      </c>
      <c r="F12" s="4">
        <v>1</v>
      </c>
      <c r="G12" s="4">
        <v>1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55" t="s">
        <v>32</v>
      </c>
      <c r="O12" s="55"/>
      <c r="P12" s="55"/>
    </row>
    <row r="13" spans="2:16" x14ac:dyDescent="0.25">
      <c r="B13" s="4" t="s">
        <v>3</v>
      </c>
      <c r="C13" s="5" t="s">
        <v>13</v>
      </c>
      <c r="D13" s="8">
        <v>5</v>
      </c>
      <c r="F13" s="4">
        <v>1</v>
      </c>
      <c r="G13" s="4">
        <v>1</v>
      </c>
      <c r="H13" s="4">
        <v>1</v>
      </c>
      <c r="I13" s="4">
        <v>0</v>
      </c>
      <c r="J13" s="4">
        <v>0</v>
      </c>
      <c r="K13" s="4">
        <v>1</v>
      </c>
      <c r="L13" s="4">
        <v>1</v>
      </c>
      <c r="N13" s="55"/>
      <c r="O13" s="55"/>
      <c r="P13" s="55"/>
    </row>
    <row r="14" spans="2:16" x14ac:dyDescent="0.25">
      <c r="B14" s="4" t="s">
        <v>4</v>
      </c>
      <c r="C14" s="5" t="s">
        <v>14</v>
      </c>
      <c r="D14" s="8">
        <v>7</v>
      </c>
      <c r="F14" s="4">
        <v>1</v>
      </c>
      <c r="G14" s="4">
        <v>1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N14" s="55"/>
      <c r="O14" s="55"/>
      <c r="P14" s="55"/>
    </row>
    <row r="15" spans="2:16" x14ac:dyDescent="0.25">
      <c r="B15" s="4" t="s">
        <v>5</v>
      </c>
      <c r="C15" s="5" t="s">
        <v>15</v>
      </c>
      <c r="D15" s="8">
        <v>9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0</v>
      </c>
      <c r="L15" s="4">
        <v>0</v>
      </c>
      <c r="N15" s="55"/>
      <c r="O15" s="55"/>
      <c r="P15" s="55"/>
    </row>
    <row r="16" spans="2:16" x14ac:dyDescent="0.25">
      <c r="B16" s="4" t="s">
        <v>6</v>
      </c>
      <c r="C16" s="5" t="s">
        <v>9</v>
      </c>
      <c r="D16" s="8">
        <v>11</v>
      </c>
      <c r="F16" s="4">
        <v>0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0</v>
      </c>
      <c r="N16" s="55"/>
      <c r="O16" s="55"/>
      <c r="P16" s="55"/>
    </row>
    <row r="17" spans="3:16" x14ac:dyDescent="0.25">
      <c r="N17" s="55"/>
      <c r="O17" s="55"/>
      <c r="P17" s="55"/>
    </row>
    <row r="18" spans="3:16" x14ac:dyDescent="0.25">
      <c r="C18" t="s">
        <v>29</v>
      </c>
      <c r="F18" s="9">
        <v>22</v>
      </c>
      <c r="G18" s="9">
        <v>17</v>
      </c>
      <c r="H18" s="9">
        <v>13</v>
      </c>
      <c r="I18" s="9">
        <v>14</v>
      </c>
      <c r="J18" s="9">
        <v>15</v>
      </c>
      <c r="K18" s="9">
        <v>18</v>
      </c>
      <c r="L18" s="9">
        <v>24</v>
      </c>
      <c r="N18" s="55"/>
      <c r="O18" s="55"/>
      <c r="P18" s="55"/>
    </row>
    <row r="19" spans="3:16" x14ac:dyDescent="0.25">
      <c r="C19" t="s">
        <v>26</v>
      </c>
      <c r="D19">
        <f>SUM(F19:L19)</f>
        <v>310</v>
      </c>
      <c r="F19" s="5">
        <f>$D$10*F10+$D$11*F11+$D$12*F12+$D$13*F13+$D$14*F14+$D$15*F15+$D$16*F16</f>
        <v>41</v>
      </c>
      <c r="G19" s="5">
        <f t="shared" ref="G19:L19" si="0">$D$10*G10+$D$11*G11+$D$12*G12+$D$13*G13+$D$14*G14+$D$15*G15+$D$16*G16</f>
        <v>40</v>
      </c>
      <c r="H19" s="5">
        <f t="shared" si="0"/>
        <v>42</v>
      </c>
      <c r="I19" s="5">
        <f t="shared" si="0"/>
        <v>49</v>
      </c>
      <c r="J19" s="5">
        <f t="shared" si="0"/>
        <v>50</v>
      </c>
      <c r="K19" s="5">
        <f t="shared" si="0"/>
        <v>46</v>
      </c>
      <c r="L19" s="5">
        <f t="shared" si="0"/>
        <v>42</v>
      </c>
      <c r="N19" s="55"/>
      <c r="O19" s="55"/>
      <c r="P19" s="55"/>
    </row>
    <row r="20" spans="3:16" ht="15.75" thickBot="1" x14ac:dyDescent="0.3">
      <c r="C20" t="s">
        <v>27</v>
      </c>
      <c r="D20" s="3">
        <v>60</v>
      </c>
      <c r="E20" s="3"/>
    </row>
    <row r="21" spans="3:16" ht="15.75" thickBot="1" x14ac:dyDescent="0.3">
      <c r="C21" s="34" t="s">
        <v>25</v>
      </c>
      <c r="D21" s="35">
        <f>D19*D20</f>
        <v>18600</v>
      </c>
      <c r="E21" s="3"/>
    </row>
  </sheetData>
  <mergeCells count="8">
    <mergeCell ref="B2:L2"/>
    <mergeCell ref="B4:L7"/>
    <mergeCell ref="N11:P11"/>
    <mergeCell ref="N12:P19"/>
    <mergeCell ref="N7:P9"/>
    <mergeCell ref="N6:P6"/>
    <mergeCell ref="N3:P3"/>
    <mergeCell ref="N4:P4"/>
  </mergeCells>
  <phoneticPr fontId="3" type="noConversion"/>
  <conditionalFormatting sqref="F19:L19">
    <cfRule type="expression" dxfId="11" priority="3">
      <formula>$F$19:$L$19&lt;$F$18:$L$18</formula>
    </cfRule>
    <cfRule type="expression" dxfId="10" priority="4">
      <formula>$F$19:$L$19&gt;=$F$18:$L$18</formula>
    </cfRule>
  </conditionalFormatting>
  <conditionalFormatting sqref="F19:L19">
    <cfRule type="expression" dxfId="9" priority="1">
      <formula>F$19&lt;F$18</formula>
    </cfRule>
    <cfRule type="expression" dxfId="8" priority="2">
      <formula>F$19&gt;=F$18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F93A2-F983-4757-93AD-97207507C667}">
  <dimension ref="B1:P21"/>
  <sheetViews>
    <sheetView zoomScaleNormal="100" workbookViewId="0">
      <selection activeCell="D21" sqref="D21"/>
    </sheetView>
  </sheetViews>
  <sheetFormatPr defaultRowHeight="15" x14ac:dyDescent="0.25"/>
  <cols>
    <col min="1" max="1" width="3.85546875" customWidth="1"/>
    <col min="3" max="3" width="26.7109375" customWidth="1"/>
    <col min="4" max="4" width="11.28515625" customWidth="1"/>
    <col min="5" max="5" width="3.7109375" customWidth="1"/>
  </cols>
  <sheetData>
    <row r="1" spans="2:16" ht="15.75" thickBot="1" x14ac:dyDescent="0.3"/>
    <row r="2" spans="2:16" ht="35.25" customHeight="1" thickBot="1" x14ac:dyDescent="0.3">
      <c r="B2" s="50" t="s">
        <v>33</v>
      </c>
      <c r="C2" s="51"/>
      <c r="D2" s="51"/>
      <c r="E2" s="51"/>
      <c r="F2" s="51"/>
      <c r="G2" s="51"/>
      <c r="H2" s="51"/>
      <c r="I2" s="51"/>
      <c r="J2" s="51"/>
      <c r="K2" s="51"/>
      <c r="L2" s="52"/>
      <c r="M2" s="7"/>
      <c r="N2" s="7"/>
    </row>
    <row r="3" spans="2:16" ht="13.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57" t="s">
        <v>30</v>
      </c>
      <c r="O3" s="57"/>
      <c r="P3" s="57"/>
    </row>
    <row r="4" spans="2:16" ht="15" customHeight="1" x14ac:dyDescent="0.25">
      <c r="B4" s="53" t="s">
        <v>24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58" t="s">
        <v>31</v>
      </c>
      <c r="O4" s="58"/>
      <c r="P4" s="58"/>
    </row>
    <row r="5" spans="2:16" ht="15" customHeight="1" x14ac:dyDescent="0.2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1"/>
    </row>
    <row r="6" spans="2:16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"/>
      <c r="N6" s="57" t="s">
        <v>34</v>
      </c>
      <c r="O6" s="57"/>
      <c r="P6" s="57"/>
    </row>
    <row r="7" spans="2:16" x14ac:dyDescent="0.25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1"/>
      <c r="N7" s="56" t="s">
        <v>35</v>
      </c>
      <c r="O7" s="56"/>
      <c r="P7" s="56"/>
    </row>
    <row r="8" spans="2:16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6"/>
      <c r="O8" s="56"/>
      <c r="P8" s="56"/>
    </row>
    <row r="9" spans="2:16" x14ac:dyDescent="0.25">
      <c r="B9" s="4" t="s">
        <v>0</v>
      </c>
      <c r="C9" s="5" t="s">
        <v>8</v>
      </c>
      <c r="D9" s="4" t="s">
        <v>16</v>
      </c>
      <c r="E9" s="2"/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N9" s="56"/>
      <c r="O9" s="56"/>
      <c r="P9" s="56"/>
    </row>
    <row r="10" spans="2:16" x14ac:dyDescent="0.25">
      <c r="B10" s="4" t="s">
        <v>1</v>
      </c>
      <c r="C10" s="5" t="s">
        <v>10</v>
      </c>
      <c r="D10" s="8">
        <v>2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</row>
    <row r="11" spans="2:16" x14ac:dyDescent="0.25">
      <c r="B11" s="4" t="s">
        <v>2</v>
      </c>
      <c r="C11" s="5" t="s">
        <v>11</v>
      </c>
      <c r="D11" s="8">
        <v>6</v>
      </c>
      <c r="F11" s="4">
        <v>1</v>
      </c>
      <c r="G11" s="4">
        <v>0</v>
      </c>
      <c r="H11" s="4">
        <v>0</v>
      </c>
      <c r="I11" s="4">
        <v>1</v>
      </c>
      <c r="J11" s="4">
        <v>1</v>
      </c>
      <c r="K11" s="4">
        <v>1</v>
      </c>
      <c r="L11" s="4">
        <v>1</v>
      </c>
      <c r="N11" s="54" t="s">
        <v>28</v>
      </c>
      <c r="O11" s="54"/>
      <c r="P11" s="54"/>
    </row>
    <row r="12" spans="2:16" x14ac:dyDescent="0.25">
      <c r="B12" s="4" t="s">
        <v>7</v>
      </c>
      <c r="C12" s="5" t="s">
        <v>12</v>
      </c>
      <c r="D12" s="8">
        <v>6</v>
      </c>
      <c r="F12" s="4">
        <v>1</v>
      </c>
      <c r="G12" s="4">
        <v>1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55" t="s">
        <v>32</v>
      </c>
      <c r="O12" s="55"/>
      <c r="P12" s="55"/>
    </row>
    <row r="13" spans="2:16" x14ac:dyDescent="0.25">
      <c r="B13" s="4" t="s">
        <v>3</v>
      </c>
      <c r="C13" s="5" t="s">
        <v>13</v>
      </c>
      <c r="D13" s="8">
        <v>4</v>
      </c>
      <c r="F13" s="4">
        <v>1</v>
      </c>
      <c r="G13" s="4">
        <v>1</v>
      </c>
      <c r="H13" s="4">
        <v>1</v>
      </c>
      <c r="I13" s="4">
        <v>0</v>
      </c>
      <c r="J13" s="4">
        <v>0</v>
      </c>
      <c r="K13" s="4">
        <v>1</v>
      </c>
      <c r="L13" s="4">
        <v>1</v>
      </c>
      <c r="N13" s="55"/>
      <c r="O13" s="55"/>
      <c r="P13" s="55"/>
    </row>
    <row r="14" spans="2:16" x14ac:dyDescent="0.25">
      <c r="B14" s="4" t="s">
        <v>4</v>
      </c>
      <c r="C14" s="5" t="s">
        <v>14</v>
      </c>
      <c r="D14" s="8">
        <v>6</v>
      </c>
      <c r="F14" s="4">
        <v>1</v>
      </c>
      <c r="G14" s="4">
        <v>1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N14" s="55"/>
      <c r="O14" s="55"/>
      <c r="P14" s="55"/>
    </row>
    <row r="15" spans="2:16" x14ac:dyDescent="0.25">
      <c r="B15" s="4" t="s">
        <v>5</v>
      </c>
      <c r="C15" s="5" t="s">
        <v>15</v>
      </c>
      <c r="D15" s="8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0</v>
      </c>
      <c r="L15" s="4">
        <v>0</v>
      </c>
      <c r="N15" s="55"/>
      <c r="O15" s="55"/>
      <c r="P15" s="55"/>
    </row>
    <row r="16" spans="2:16" x14ac:dyDescent="0.25">
      <c r="B16" s="4" t="s">
        <v>6</v>
      </c>
      <c r="C16" s="5" t="s">
        <v>9</v>
      </c>
      <c r="D16" s="8">
        <v>0</v>
      </c>
      <c r="F16" s="4">
        <v>0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0</v>
      </c>
      <c r="N16" s="55"/>
      <c r="O16" s="55"/>
      <c r="P16" s="55"/>
    </row>
    <row r="17" spans="3:16" x14ac:dyDescent="0.25">
      <c r="N17" s="55"/>
      <c r="O17" s="55"/>
      <c r="P17" s="55"/>
    </row>
    <row r="18" spans="3:16" x14ac:dyDescent="0.25">
      <c r="C18" t="s">
        <v>29</v>
      </c>
      <c r="F18" s="9">
        <v>22</v>
      </c>
      <c r="G18" s="9">
        <v>17</v>
      </c>
      <c r="H18" s="9">
        <v>13</v>
      </c>
      <c r="I18" s="9">
        <v>14</v>
      </c>
      <c r="J18" s="9">
        <v>15</v>
      </c>
      <c r="K18" s="9">
        <v>18</v>
      </c>
      <c r="L18" s="9">
        <v>24</v>
      </c>
      <c r="N18" s="55"/>
      <c r="O18" s="55"/>
      <c r="P18" s="55"/>
    </row>
    <row r="19" spans="3:16" x14ac:dyDescent="0.25">
      <c r="C19" t="s">
        <v>26</v>
      </c>
      <c r="D19">
        <f>SUM(F19:L19)</f>
        <v>125</v>
      </c>
      <c r="F19" s="5">
        <f>$D$10*F10+$D$11*F11+$D$12*F12+$D$13*F13+$D$14*F14+$D$15*F15+$D$16*F16</f>
        <v>23</v>
      </c>
      <c r="G19" s="5">
        <f t="shared" ref="G19:L19" si="0">$D$10*G10+$D$11*G11+$D$12*G12+$D$13*G13+$D$14*G14+$D$15*G15+$D$16*G16</f>
        <v>17</v>
      </c>
      <c r="H19" s="5">
        <f t="shared" si="0"/>
        <v>13</v>
      </c>
      <c r="I19" s="5">
        <f t="shared" si="0"/>
        <v>15</v>
      </c>
      <c r="J19" s="5">
        <f t="shared" si="0"/>
        <v>15</v>
      </c>
      <c r="K19" s="5">
        <f t="shared" si="0"/>
        <v>18</v>
      </c>
      <c r="L19" s="5">
        <f t="shared" si="0"/>
        <v>24</v>
      </c>
      <c r="N19" s="55"/>
      <c r="O19" s="55"/>
      <c r="P19" s="55"/>
    </row>
    <row r="20" spans="3:16" ht="15.75" thickBot="1" x14ac:dyDescent="0.3">
      <c r="C20" t="s">
        <v>27</v>
      </c>
      <c r="D20" s="3">
        <v>60</v>
      </c>
      <c r="E20" s="3"/>
    </row>
    <row r="21" spans="3:16" ht="15.75" thickBot="1" x14ac:dyDescent="0.3">
      <c r="C21" s="34" t="s">
        <v>25</v>
      </c>
      <c r="D21" s="35">
        <f>D19*D20</f>
        <v>7500</v>
      </c>
      <c r="E21" s="3"/>
    </row>
  </sheetData>
  <sheetProtection sheet="1" objects="1" scenarios="1" selectLockedCells="1" selectUnlockedCells="1"/>
  <mergeCells count="8">
    <mergeCell ref="N11:P11"/>
    <mergeCell ref="N12:P19"/>
    <mergeCell ref="B2:L2"/>
    <mergeCell ref="N3:P3"/>
    <mergeCell ref="B4:L7"/>
    <mergeCell ref="N4:P4"/>
    <mergeCell ref="N6:P6"/>
    <mergeCell ref="N7:P9"/>
  </mergeCells>
  <conditionalFormatting sqref="F19:L19">
    <cfRule type="expression" dxfId="7" priority="3">
      <formula>$F$19:$L$19&lt;$F$18:$L$18</formula>
    </cfRule>
    <cfRule type="expression" dxfId="6" priority="4">
      <formula>$F$19:$L$19&gt;=$F$18:$L$18</formula>
    </cfRule>
  </conditionalFormatting>
  <conditionalFormatting sqref="F19:L19">
    <cfRule type="expression" dxfId="5" priority="1">
      <formula>F$19&lt;F$18</formula>
    </cfRule>
    <cfRule type="expression" dxfId="4" priority="2">
      <formula>F$19&gt;=F$18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59DC4-1437-4C88-A8F9-3AAA344642AA}">
  <dimension ref="B1:O24"/>
  <sheetViews>
    <sheetView zoomScaleNormal="100" workbookViewId="0">
      <selection activeCell="J20" sqref="J20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3591.5525890622844</v>
      </c>
      <c r="D10" s="25">
        <f>35*D8*(D16+3000)^0.5</f>
        <v>4389.6753866316812</v>
      </c>
      <c r="E10" s="25">
        <f>35*E8*(E16+3000)^0.5</f>
        <v>3192.4911902775862</v>
      </c>
      <c r="F10" s="25">
        <f>35*F8*(F16+3000)^0.5</f>
        <v>4788.7367854163795</v>
      </c>
      <c r="G10" s="26"/>
      <c r="H10" s="25">
        <f>SUM(C10:F10)</f>
        <v>15962.455951387932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143662.10356249136</v>
      </c>
      <c r="D11" s="12">
        <f>D10*$C$5</f>
        <v>175587.01546526724</v>
      </c>
      <c r="E11" s="12">
        <f>E10*$C$5</f>
        <v>127699.64761110344</v>
      </c>
      <c r="F11" s="12">
        <f>F10*$C$5</f>
        <v>191549.47141665517</v>
      </c>
      <c r="G11" s="15"/>
      <c r="H11" s="12">
        <f>SUM(C11:F11)</f>
        <v>638498.2380555172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89788.814726557102</v>
      </c>
      <c r="D12" s="12">
        <f>D10*$C$4</f>
        <v>109741.88466579204</v>
      </c>
      <c r="E12" s="12">
        <f>E10*$C$4</f>
        <v>79812.27975693965</v>
      </c>
      <c r="F12" s="12">
        <f>F10*$C$4</f>
        <v>119718.41963540949</v>
      </c>
      <c r="G12" s="15"/>
      <c r="H12" s="27">
        <f>SUM(C12:F12)</f>
        <v>399061.39878469828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53873.288835934261</v>
      </c>
      <c r="D13" s="12">
        <f>D11-D12</f>
        <v>65845.130799475199</v>
      </c>
      <c r="E13" s="12">
        <f>E11-E12</f>
        <v>47887.367854163793</v>
      </c>
      <c r="F13" s="12">
        <f>F11-F12</f>
        <v>71831.051781245682</v>
      </c>
      <c r="G13" s="15"/>
      <c r="H13" s="12">
        <f>SUM(C13:F13)</f>
        <v>239436.83927081892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10000</v>
      </c>
      <c r="D16" s="28">
        <v>10000</v>
      </c>
      <c r="E16" s="28">
        <v>10000</v>
      </c>
      <c r="F16" s="28">
        <v>10000</v>
      </c>
      <c r="G16" s="15"/>
      <c r="H16" s="37">
        <f>SUM(C16:F16)</f>
        <v>40000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21549.315534373705</v>
      </c>
      <c r="D17" s="12">
        <f>0.15*D11</f>
        <v>26338.052319790084</v>
      </c>
      <c r="E17" s="12">
        <f>0.15*E11</f>
        <v>19154.947141665514</v>
      </c>
      <c r="F17" s="12">
        <f>0.15*F11</f>
        <v>28732.420712498275</v>
      </c>
      <c r="G17" s="15"/>
      <c r="H17" s="27">
        <f>SUM(C17:F17)</f>
        <v>95774.735708327586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39549.315534373702</v>
      </c>
      <c r="D18" s="12">
        <f>SUM(D15:D17)</f>
        <v>44338.052319790084</v>
      </c>
      <c r="E18" s="12">
        <f>SUM(E15:E17)</f>
        <v>38154.947141665514</v>
      </c>
      <c r="F18" s="12">
        <f>SUM(F15:F17)</f>
        <v>47732.420712498279</v>
      </c>
      <c r="G18" s="15"/>
      <c r="H18" s="12">
        <f>SUM(C18:F18)</f>
        <v>169774.73570832756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14323.97330156056</v>
      </c>
      <c r="D20" s="30">
        <f>D13-D18</f>
        <v>21507.078479685115</v>
      </c>
      <c r="E20" s="30">
        <f>E13-E18</f>
        <v>9732.4207124982786</v>
      </c>
      <c r="F20" s="30">
        <f>F13-F18</f>
        <v>24098.631068747403</v>
      </c>
      <c r="G20" s="30"/>
      <c r="H20" s="31">
        <f>SUM(C20:F20)</f>
        <v>69662.103562491364</v>
      </c>
    </row>
    <row r="22" spans="2:15" x14ac:dyDescent="0.25">
      <c r="B22" s="11" t="s">
        <v>54</v>
      </c>
      <c r="C22" s="32">
        <f>C20/C11</f>
        <v>9.9705997241852973E-2</v>
      </c>
      <c r="D22" s="32">
        <f>D20/D11</f>
        <v>0.12248672501606143</v>
      </c>
      <c r="E22" s="32">
        <f>E20/E11</f>
        <v>7.6213371724700413E-2</v>
      </c>
      <c r="F22" s="32">
        <f>F20/F11</f>
        <v>0.12580891448313355</v>
      </c>
      <c r="G22" s="33"/>
      <c r="H22" s="32">
        <f>H20/H11</f>
        <v>0.10910304744871398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mergeCells count="5">
    <mergeCell ref="J6:N8"/>
    <mergeCell ref="H7:H9"/>
    <mergeCell ref="J10:N12"/>
    <mergeCell ref="J14:N16"/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0FA1A-BC1C-48D9-A6F0-0977D7D3725E}">
  <dimension ref="B1:O24"/>
  <sheetViews>
    <sheetView zoomScaleNormal="100" workbookViewId="0">
      <selection activeCell="H16" sqref="H16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3192.7333475530086</v>
      </c>
      <c r="D10" s="25">
        <f>35*D8*(D16+3000)^0.5</f>
        <v>4769.3966093714125</v>
      </c>
      <c r="E10" s="25">
        <f>35*E8*(E16+3000)^0.5</f>
        <v>2522.6560772979456</v>
      </c>
      <c r="F10" s="25">
        <f>35*F8*(F16+3000)^0.5</f>
        <v>5675.9688986360425</v>
      </c>
      <c r="G10" s="26"/>
      <c r="H10" s="25">
        <f>SUM(C10:F10)</f>
        <v>16160.75493285841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127709.33390212034</v>
      </c>
      <c r="D11" s="12">
        <f>D10*$C$5</f>
        <v>190775.86437485649</v>
      </c>
      <c r="E11" s="12">
        <f>E10*$C$5</f>
        <v>100906.24309191783</v>
      </c>
      <c r="F11" s="12">
        <f>F10*$C$5</f>
        <v>227038.75594544169</v>
      </c>
      <c r="G11" s="15"/>
      <c r="H11" s="12">
        <f>SUM(C11:F11)</f>
        <v>646430.19731433631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79818.333688825209</v>
      </c>
      <c r="D12" s="12">
        <f>D10*$C$4</f>
        <v>119234.91523428532</v>
      </c>
      <c r="E12" s="12">
        <f>E10*$C$4</f>
        <v>63066.401932448636</v>
      </c>
      <c r="F12" s="12">
        <f>F10*$C$4</f>
        <v>141899.22246590105</v>
      </c>
      <c r="G12" s="15"/>
      <c r="H12" s="27">
        <f>SUM(C12:F12)</f>
        <v>404018.87332146021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47891.000213295134</v>
      </c>
      <c r="D13" s="12">
        <f>D11-D12</f>
        <v>71540.949140571174</v>
      </c>
      <c r="E13" s="12">
        <f>E11-E12</f>
        <v>37839.841159469193</v>
      </c>
      <c r="F13" s="12">
        <f>F11-F12</f>
        <v>85139.533479540638</v>
      </c>
      <c r="G13" s="15"/>
      <c r="H13" s="12">
        <f>SUM(C13:F13)</f>
        <v>242411.32399287613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7273.1632437158369</v>
      </c>
      <c r="D16" s="28">
        <v>12346.36128688381</v>
      </c>
      <c r="E16" s="28">
        <v>5117.0837810309413</v>
      </c>
      <c r="F16" s="28">
        <v>15263.391688369416</v>
      </c>
      <c r="G16" s="15"/>
      <c r="H16" s="37">
        <f>SUM(C16:F16)</f>
        <v>40000.000000000007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19156.400085318051</v>
      </c>
      <c r="D17" s="12">
        <f>0.15*D11</f>
        <v>28616.379656228473</v>
      </c>
      <c r="E17" s="12">
        <f>0.15*E11</f>
        <v>15135.936463787673</v>
      </c>
      <c r="F17" s="12">
        <f>0.15*F11</f>
        <v>34055.813391816249</v>
      </c>
      <c r="G17" s="15"/>
      <c r="H17" s="27">
        <f>SUM(C17:F17)</f>
        <v>96964.529597150453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34429.563329033888</v>
      </c>
      <c r="D18" s="12">
        <f>SUM(D15:D17)</f>
        <v>48962.74094311228</v>
      </c>
      <c r="E18" s="12">
        <f>SUM(E15:E17)</f>
        <v>29253.020244818617</v>
      </c>
      <c r="F18" s="12">
        <f>SUM(F15:F17)</f>
        <v>58319.205080185668</v>
      </c>
      <c r="G18" s="15"/>
      <c r="H18" s="12">
        <f>SUM(C18:F18)</f>
        <v>170964.52959715045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13461.436884261246</v>
      </c>
      <c r="D20" s="30">
        <f>D13-D18</f>
        <v>22578.208197458895</v>
      </c>
      <c r="E20" s="30">
        <f>E13-E18</f>
        <v>8586.820914650576</v>
      </c>
      <c r="F20" s="30">
        <f>F13-F18</f>
        <v>26820.32839935497</v>
      </c>
      <c r="G20" s="30"/>
      <c r="H20" s="31">
        <f>SUM(C20:F20)</f>
        <v>71446.794395725679</v>
      </c>
    </row>
    <row r="22" spans="2:15" x14ac:dyDescent="0.25">
      <c r="B22" s="11" t="s">
        <v>54</v>
      </c>
      <c r="C22" s="32">
        <f>C20/C11</f>
        <v>0.10540683654789422</v>
      </c>
      <c r="D22" s="32">
        <f>D20/D11</f>
        <v>0.11834939535692447</v>
      </c>
      <c r="E22" s="32">
        <f>E20/E11</f>
        <v>8.5097023251858084E-2</v>
      </c>
      <c r="F22" s="32">
        <f>F20/F11</f>
        <v>0.11813105779085577</v>
      </c>
      <c r="G22" s="33"/>
      <c r="H22" s="32">
        <f>H20/H11</f>
        <v>0.11052514980358136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9BBF-7D42-45E8-84B1-A416523F898A}">
  <dimension ref="B1:O24"/>
  <sheetViews>
    <sheetView zoomScaleNormal="100" workbookViewId="0">
      <selection activeCell="J17" sqref="J17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3486.2385219022035</v>
      </c>
      <c r="D10" s="25">
        <f>35*D8*(D16+3000)^0.5</f>
        <v>5207.837106248111</v>
      </c>
      <c r="E10" s="25">
        <f>35*E8*(E16+3000)^0.5</f>
        <v>2754.5576957023281</v>
      </c>
      <c r="F10" s="25">
        <f>35*F8*(F16+3000)^0.5</f>
        <v>6197.7544084847632</v>
      </c>
      <c r="G10" s="26"/>
      <c r="H10" s="25">
        <f>SUM(C10:F10)</f>
        <v>17646.387732337404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139449.54087608814</v>
      </c>
      <c r="D11" s="12">
        <f>D10*$C$5</f>
        <v>208313.48424992443</v>
      </c>
      <c r="E11" s="12">
        <f>E10*$C$5</f>
        <v>110182.30782809312</v>
      </c>
      <c r="F11" s="12">
        <f>F10*$C$5</f>
        <v>247910.17633939051</v>
      </c>
      <c r="G11" s="15"/>
      <c r="H11" s="12">
        <f>SUM(C11:F11)</f>
        <v>705855.50929349614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87155.963047555095</v>
      </c>
      <c r="D12" s="12">
        <f>D10*$C$4</f>
        <v>130195.92765620278</v>
      </c>
      <c r="E12" s="12">
        <f>E10*$C$4</f>
        <v>68863.942392558209</v>
      </c>
      <c r="F12" s="12">
        <f>F10*$C$4</f>
        <v>154943.86021211909</v>
      </c>
      <c r="G12" s="15"/>
      <c r="H12" s="27">
        <f>SUM(C12:F12)</f>
        <v>441159.69330843515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52293.577828533045</v>
      </c>
      <c r="D13" s="12">
        <f>D11-D12</f>
        <v>78117.556593721645</v>
      </c>
      <c r="E13" s="12">
        <f>E11-E12</f>
        <v>41318.365435534914</v>
      </c>
      <c r="F13" s="12">
        <f>F11-F12</f>
        <v>92966.316127271421</v>
      </c>
      <c r="G13" s="15"/>
      <c r="H13" s="12">
        <f>SUM(C13:F13)</f>
        <v>264695.815985061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9248.7871318668294</v>
      </c>
      <c r="D16" s="28">
        <v>15297.566082114829</v>
      </c>
      <c r="E16" s="28">
        <v>6678.0460445828076</v>
      </c>
      <c r="F16" s="28">
        <v>18775.600741435555</v>
      </c>
      <c r="G16" s="15"/>
      <c r="H16" s="37">
        <f>SUM(C16:F16)</f>
        <v>50000.000000000022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20917.431131413221</v>
      </c>
      <c r="D17" s="12">
        <f>0.15*D11</f>
        <v>31247.022637488662</v>
      </c>
      <c r="E17" s="12">
        <f>0.15*E11</f>
        <v>16527.346174213966</v>
      </c>
      <c r="F17" s="12">
        <f>0.15*F11</f>
        <v>37186.526450908575</v>
      </c>
      <c r="G17" s="15"/>
      <c r="H17" s="27">
        <f>SUM(C17:F17)</f>
        <v>105878.32639402442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38166.218263280054</v>
      </c>
      <c r="D18" s="12">
        <f>SUM(D15:D17)</f>
        <v>54544.588719603489</v>
      </c>
      <c r="E18" s="12">
        <f>SUM(E15:E17)</f>
        <v>32205.392218796773</v>
      </c>
      <c r="F18" s="12">
        <f>SUM(F15:F17)</f>
        <v>64962.127192344131</v>
      </c>
      <c r="G18" s="15"/>
      <c r="H18" s="12">
        <f>SUM(C18:F18)</f>
        <v>189878.32639402445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14127.359565252991</v>
      </c>
      <c r="D20" s="30">
        <f>D13-D18</f>
        <v>23572.967874118156</v>
      </c>
      <c r="E20" s="30">
        <f>E13-E18</f>
        <v>9112.9732167381408</v>
      </c>
      <c r="F20" s="30">
        <f>F13-F18</f>
        <v>28004.18893492729</v>
      </c>
      <c r="G20" s="30"/>
      <c r="H20" s="31">
        <f>SUM(C20:F20)</f>
        <v>74817.489591036574</v>
      </c>
    </row>
    <row r="22" spans="2:15" x14ac:dyDescent="0.25">
      <c r="B22" s="11" t="s">
        <v>54</v>
      </c>
      <c r="C22" s="32">
        <f>C20/C11</f>
        <v>0.10130803928430469</v>
      </c>
      <c r="D22" s="32">
        <f>D20/D11</f>
        <v>0.11316102728057897</v>
      </c>
      <c r="E22" s="32">
        <f>E20/E11</f>
        <v>8.2708135238519762E-2</v>
      </c>
      <c r="F22" s="32">
        <f>F20/F11</f>
        <v>0.11296103027489032</v>
      </c>
      <c r="G22" s="33"/>
      <c r="H22" s="32">
        <f>H20/H11</f>
        <v>0.10599547443629474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3A954-D75C-481F-9EE3-D8ABEC5A1648}">
  <dimension ref="B1:O24"/>
  <sheetViews>
    <sheetView zoomScaleNormal="100" workbookViewId="0">
      <selection activeCell="J17" sqref="J17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4465.1239375199584</v>
      </c>
      <c r="D10" s="25">
        <f>35*D8*(D16+3000)^0.5</f>
        <v>6670.1244819663934</v>
      </c>
      <c r="E10" s="25">
        <f>35*E8*(E16+3000)^0.5</f>
        <v>3527.9987754733775</v>
      </c>
      <c r="F10" s="25">
        <f>35*F8*(F16+3000)^0.5</f>
        <v>7937.999343947984</v>
      </c>
      <c r="G10" s="26"/>
      <c r="H10" s="25">
        <f>SUM(C10:F10)</f>
        <v>22601.246538907712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178604.95750079834</v>
      </c>
      <c r="D11" s="12">
        <f>D10*$C$5</f>
        <v>266804.97927865572</v>
      </c>
      <c r="E11" s="12">
        <f>E10*$C$5</f>
        <v>141119.9510189351</v>
      </c>
      <c r="F11" s="12">
        <f>F10*$C$5</f>
        <v>317519.97375791939</v>
      </c>
      <c r="G11" s="15"/>
      <c r="H11" s="12">
        <f>SUM(C11:F11)</f>
        <v>904049.86155630858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111628.09843799897</v>
      </c>
      <c r="D12" s="12">
        <f>D10*$C$4</f>
        <v>166753.11204915983</v>
      </c>
      <c r="E12" s="12">
        <f>E10*$C$4</f>
        <v>88199.969386834433</v>
      </c>
      <c r="F12" s="12">
        <f>F10*$C$4</f>
        <v>198449.98359869959</v>
      </c>
      <c r="G12" s="15"/>
      <c r="H12" s="27">
        <f>SUM(C12:F12)</f>
        <v>565031.16347269283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66976.859062799369</v>
      </c>
      <c r="D13" s="12">
        <f>D11-D12</f>
        <v>100051.8672294959</v>
      </c>
      <c r="E13" s="12">
        <f>E11-E12</f>
        <v>52919.981632100666</v>
      </c>
      <c r="F13" s="12">
        <f>F11-F12</f>
        <v>119069.9901592198</v>
      </c>
      <c r="G13" s="15"/>
      <c r="H13" s="12">
        <f>SUM(C13:F13)</f>
        <v>339018.69808361575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17093.052937680761</v>
      </c>
      <c r="D16" s="28">
        <v>27015.557837697725</v>
      </c>
      <c r="E16" s="28">
        <v>12875.988979262309</v>
      </c>
      <c r="F16" s="28">
        <v>32720.9940955321</v>
      </c>
      <c r="G16" s="15"/>
      <c r="H16" s="37">
        <f>SUM(C16:F16)</f>
        <v>89705.593850172896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26790.743625119751</v>
      </c>
      <c r="D17" s="12">
        <f>0.15*D11</f>
        <v>40020.746891798357</v>
      </c>
      <c r="E17" s="12">
        <f>0.15*E11</f>
        <v>21167.992652840265</v>
      </c>
      <c r="F17" s="12">
        <f>0.15*F11</f>
        <v>47627.996063687904</v>
      </c>
      <c r="G17" s="15"/>
      <c r="H17" s="27">
        <f>SUM(C17:F17)</f>
        <v>135607.47923344627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51883.796562800511</v>
      </c>
      <c r="D18" s="12">
        <f>SUM(D15:D17)</f>
        <v>75036.304729496071</v>
      </c>
      <c r="E18" s="12">
        <f>SUM(E15:E17)</f>
        <v>43043.981632102572</v>
      </c>
      <c r="F18" s="12">
        <f>SUM(F15:F17)</f>
        <v>89348.990159220004</v>
      </c>
      <c r="G18" s="15"/>
      <c r="H18" s="12">
        <f>SUM(C18:F18)</f>
        <v>259313.07308361915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15093.062499998858</v>
      </c>
      <c r="D20" s="30">
        <f>D13-D18</f>
        <v>25015.562499999825</v>
      </c>
      <c r="E20" s="30">
        <f>E13-E18</f>
        <v>9875.9999999980937</v>
      </c>
      <c r="F20" s="30">
        <f>F13-F18</f>
        <v>29720.999999999796</v>
      </c>
      <c r="G20" s="30"/>
      <c r="H20" s="31">
        <f>SUM(C20:F20)</f>
        <v>79705.624999996566</v>
      </c>
    </row>
    <row r="22" spans="2:15" x14ac:dyDescent="0.25">
      <c r="B22" s="11" t="s">
        <v>54</v>
      </c>
      <c r="C22" s="32">
        <f>C20/C11</f>
        <v>8.4505283118646884E-2</v>
      </c>
      <c r="D22" s="32">
        <f>D20/D11</f>
        <v>9.3759728801287245E-2</v>
      </c>
      <c r="E22" s="32">
        <f>E20/E11</f>
        <v>6.9983017487534119E-2</v>
      </c>
      <c r="F22" s="32">
        <f>F20/F11</f>
        <v>9.3603560268178287E-2</v>
      </c>
      <c r="G22" s="33"/>
      <c r="H22" s="32">
        <f>H20/H11</f>
        <v>8.8165076274426393E-2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E6C1-40DF-4106-9041-D0BDB721B487}">
  <dimension ref="A1:O89"/>
  <sheetViews>
    <sheetView zoomScaleNormal="100" workbookViewId="0">
      <selection activeCell="F2" sqref="F2"/>
    </sheetView>
  </sheetViews>
  <sheetFormatPr defaultRowHeight="15" x14ac:dyDescent="0.25"/>
  <cols>
    <col min="1" max="1" width="12.7109375" bestFit="1" customWidth="1"/>
    <col min="2" max="2" width="35.7109375" customWidth="1"/>
    <col min="3" max="3" width="11.42578125" customWidth="1"/>
    <col min="4" max="4" width="9.140625" customWidth="1"/>
    <col min="8" max="8" width="20" bestFit="1" customWidth="1"/>
    <col min="9" max="9" width="14.140625" customWidth="1"/>
    <col min="10" max="10" width="18.7109375" customWidth="1"/>
  </cols>
  <sheetData>
    <row r="1" spans="1:10" ht="15.75" thickBot="1" x14ac:dyDescent="0.3"/>
    <row r="2" spans="1:10" ht="52.5" customHeight="1" thickBot="1" x14ac:dyDescent="0.3">
      <c r="A2" s="49" t="s">
        <v>57</v>
      </c>
      <c r="B2" s="49"/>
      <c r="C2" s="49"/>
      <c r="D2" s="49"/>
      <c r="H2" s="46" t="s">
        <v>70</v>
      </c>
      <c r="I2" s="47"/>
      <c r="J2" s="48"/>
    </row>
    <row r="4" spans="1:10" x14ac:dyDescent="0.25">
      <c r="A4" s="38" t="s">
        <v>69</v>
      </c>
      <c r="B4" s="39" t="s">
        <v>58</v>
      </c>
      <c r="C4" s="40" t="s">
        <v>59</v>
      </c>
      <c r="D4" s="41" t="s">
        <v>60</v>
      </c>
      <c r="H4" s="5" t="s">
        <v>61</v>
      </c>
      <c r="I4" s="45">
        <v>9447.42</v>
      </c>
    </row>
    <row r="5" spans="1:10" x14ac:dyDescent="0.25">
      <c r="A5" s="42">
        <v>2070</v>
      </c>
      <c r="B5" s="43" t="s">
        <v>64</v>
      </c>
      <c r="C5" s="44">
        <v>3146.35</v>
      </c>
      <c r="D5">
        <v>0</v>
      </c>
      <c r="H5" s="5" t="s">
        <v>62</v>
      </c>
      <c r="I5" s="45">
        <f>SUMPRODUCT($C$5:$C$21*D5:D21)</f>
        <v>0</v>
      </c>
    </row>
    <row r="6" spans="1:10" x14ac:dyDescent="0.25">
      <c r="A6" s="42">
        <v>2079</v>
      </c>
      <c r="B6" s="43" t="s">
        <v>65</v>
      </c>
      <c r="C6" s="44">
        <v>2683.36</v>
      </c>
      <c r="D6">
        <v>0</v>
      </c>
    </row>
    <row r="7" spans="1:10" x14ac:dyDescent="0.25">
      <c r="A7" s="42">
        <v>2080</v>
      </c>
      <c r="B7" s="43" t="s">
        <v>64</v>
      </c>
      <c r="C7" s="44">
        <v>2575.59</v>
      </c>
      <c r="D7">
        <v>0</v>
      </c>
    </row>
    <row r="8" spans="1:10" x14ac:dyDescent="0.25">
      <c r="A8" s="42">
        <v>2084</v>
      </c>
      <c r="B8" s="43" t="s">
        <v>63</v>
      </c>
      <c r="C8" s="44">
        <v>2579.56</v>
      </c>
      <c r="D8">
        <v>0</v>
      </c>
    </row>
    <row r="9" spans="1:10" x14ac:dyDescent="0.25">
      <c r="A9" s="42">
        <v>2088</v>
      </c>
      <c r="B9" s="43" t="s">
        <v>66</v>
      </c>
      <c r="C9" s="44">
        <v>2417.41</v>
      </c>
      <c r="D9">
        <v>0</v>
      </c>
    </row>
    <row r="10" spans="1:10" x14ac:dyDescent="0.25">
      <c r="A10" s="42">
        <v>2091</v>
      </c>
      <c r="B10" s="43" t="s">
        <v>66</v>
      </c>
      <c r="C10" s="44">
        <v>3070.31</v>
      </c>
      <c r="D10">
        <v>0</v>
      </c>
    </row>
    <row r="11" spans="1:10" x14ac:dyDescent="0.25">
      <c r="A11" s="42">
        <v>2092</v>
      </c>
      <c r="B11" s="43" t="s">
        <v>66</v>
      </c>
      <c r="C11" s="44">
        <v>3024.61</v>
      </c>
      <c r="D11">
        <v>0</v>
      </c>
    </row>
    <row r="12" spans="1:10" x14ac:dyDescent="0.25">
      <c r="A12" s="42">
        <v>2094</v>
      </c>
      <c r="B12" s="43" t="s">
        <v>66</v>
      </c>
      <c r="C12" s="44">
        <v>3237.87</v>
      </c>
      <c r="D12">
        <v>0</v>
      </c>
    </row>
    <row r="13" spans="1:10" x14ac:dyDescent="0.25">
      <c r="A13" s="42">
        <v>2097</v>
      </c>
      <c r="B13" s="43" t="s">
        <v>64</v>
      </c>
      <c r="C13" s="44">
        <v>3293.37</v>
      </c>
      <c r="D13">
        <v>0</v>
      </c>
    </row>
    <row r="14" spans="1:10" x14ac:dyDescent="0.25">
      <c r="A14" s="42">
        <v>2102</v>
      </c>
      <c r="B14" s="43" t="s">
        <v>65</v>
      </c>
      <c r="C14" s="44">
        <v>4087.98</v>
      </c>
      <c r="D14">
        <v>0</v>
      </c>
    </row>
    <row r="15" spans="1:10" x14ac:dyDescent="0.25">
      <c r="A15" s="42">
        <v>2106</v>
      </c>
      <c r="B15" s="43" t="s">
        <v>66</v>
      </c>
      <c r="C15" s="44">
        <v>2743.85</v>
      </c>
      <c r="D15">
        <v>0</v>
      </c>
    </row>
    <row r="16" spans="1:10" x14ac:dyDescent="0.25">
      <c r="A16" s="42">
        <v>2109</v>
      </c>
      <c r="B16" s="43" t="s">
        <v>65</v>
      </c>
      <c r="C16" s="44">
        <v>4279.5600000000004</v>
      </c>
      <c r="D16">
        <v>0</v>
      </c>
      <c r="I16" s="3"/>
    </row>
    <row r="17" spans="1:15" x14ac:dyDescent="0.25">
      <c r="A17" s="42">
        <v>2113</v>
      </c>
      <c r="B17" s="43" t="s">
        <v>65</v>
      </c>
      <c r="C17" s="44">
        <v>2365.7600000000002</v>
      </c>
      <c r="D17">
        <v>0</v>
      </c>
    </row>
    <row r="18" spans="1:15" x14ac:dyDescent="0.25">
      <c r="A18" s="42">
        <v>2119</v>
      </c>
      <c r="B18" s="43" t="s">
        <v>64</v>
      </c>
      <c r="C18" s="44">
        <v>3633.19</v>
      </c>
      <c r="D18">
        <v>0</v>
      </c>
    </row>
    <row r="19" spans="1:15" x14ac:dyDescent="0.25">
      <c r="A19" s="42">
        <v>2122</v>
      </c>
      <c r="B19" s="43" t="s">
        <v>65</v>
      </c>
      <c r="C19" s="44">
        <v>2802.1</v>
      </c>
      <c r="D19">
        <v>0</v>
      </c>
    </row>
    <row r="20" spans="1:15" x14ac:dyDescent="0.25">
      <c r="A20" s="42">
        <v>2127</v>
      </c>
      <c r="B20" s="43" t="s">
        <v>65</v>
      </c>
      <c r="C20" s="44">
        <v>3778.76</v>
      </c>
      <c r="D20">
        <v>0</v>
      </c>
    </row>
    <row r="21" spans="1:15" x14ac:dyDescent="0.25">
      <c r="A21" s="42">
        <v>2159</v>
      </c>
      <c r="B21" s="43" t="s">
        <v>64</v>
      </c>
      <c r="C21" s="44">
        <v>2813.18</v>
      </c>
      <c r="D21">
        <v>0</v>
      </c>
    </row>
    <row r="22" spans="1:15" x14ac:dyDescent="0.25">
      <c r="M22" s="42"/>
      <c r="N22" s="43"/>
      <c r="O22" s="44"/>
    </row>
    <row r="23" spans="1:15" x14ac:dyDescent="0.25">
      <c r="M23" s="42"/>
      <c r="N23" s="43"/>
      <c r="O23" s="44"/>
    </row>
    <row r="24" spans="1:15" x14ac:dyDescent="0.25">
      <c r="M24" s="42"/>
      <c r="N24" s="43"/>
      <c r="O24" s="44"/>
    </row>
    <row r="25" spans="1:15" x14ac:dyDescent="0.25">
      <c r="M25" s="42"/>
      <c r="N25" s="43"/>
      <c r="O25" s="44"/>
    </row>
    <row r="26" spans="1:15" x14ac:dyDescent="0.25">
      <c r="M26" s="42"/>
      <c r="N26" s="43"/>
      <c r="O26" s="44"/>
    </row>
    <row r="27" spans="1:15" x14ac:dyDescent="0.25">
      <c r="M27" s="42"/>
      <c r="N27" s="43"/>
      <c r="O27" s="44"/>
    </row>
    <row r="28" spans="1:15" x14ac:dyDescent="0.25">
      <c r="M28" s="42"/>
      <c r="N28" s="43"/>
      <c r="O28" s="44"/>
    </row>
    <row r="29" spans="1:15" x14ac:dyDescent="0.25">
      <c r="M29" s="42"/>
      <c r="N29" s="43"/>
      <c r="O29" s="44"/>
    </row>
    <row r="30" spans="1:15" x14ac:dyDescent="0.25">
      <c r="M30" s="42"/>
      <c r="N30" s="43"/>
      <c r="O30" s="44"/>
    </row>
    <row r="31" spans="1:15" x14ac:dyDescent="0.25">
      <c r="M31" s="42"/>
      <c r="N31" s="43"/>
      <c r="O31" s="44"/>
    </row>
    <row r="32" spans="1:15" x14ac:dyDescent="0.25">
      <c r="M32" s="42"/>
      <c r="N32" s="43"/>
      <c r="O32" s="44"/>
    </row>
    <row r="33" spans="13:15" x14ac:dyDescent="0.25">
      <c r="M33" s="42"/>
      <c r="N33" s="43"/>
      <c r="O33" s="44"/>
    </row>
    <row r="34" spans="13:15" x14ac:dyDescent="0.25">
      <c r="M34" s="42"/>
      <c r="N34" s="43"/>
      <c r="O34" s="44"/>
    </row>
    <row r="35" spans="13:15" x14ac:dyDescent="0.25">
      <c r="M35" s="42"/>
      <c r="N35" s="43"/>
      <c r="O35" s="44"/>
    </row>
    <row r="36" spans="13:15" x14ac:dyDescent="0.25">
      <c r="M36" s="42"/>
      <c r="N36" s="43"/>
      <c r="O36" s="44"/>
    </row>
    <row r="37" spans="13:15" x14ac:dyDescent="0.25">
      <c r="M37" s="42"/>
      <c r="N37" s="43"/>
      <c r="O37" s="44"/>
    </row>
    <row r="38" spans="13:15" x14ac:dyDescent="0.25">
      <c r="M38" s="42"/>
      <c r="N38" s="43"/>
      <c r="O38" s="44"/>
    </row>
    <row r="39" spans="13:15" x14ac:dyDescent="0.25">
      <c r="M39" s="42"/>
      <c r="N39" s="43"/>
      <c r="O39" s="44"/>
    </row>
    <row r="55" spans="2:2" x14ac:dyDescent="0.25">
      <c r="B55" s="43"/>
    </row>
    <row r="56" spans="2:2" x14ac:dyDescent="0.25">
      <c r="B56" s="43"/>
    </row>
    <row r="57" spans="2:2" x14ac:dyDescent="0.25">
      <c r="B57" s="43"/>
    </row>
    <row r="58" spans="2:2" x14ac:dyDescent="0.25">
      <c r="B58" s="43"/>
    </row>
    <row r="59" spans="2:2" x14ac:dyDescent="0.25">
      <c r="B59" s="43"/>
    </row>
    <row r="60" spans="2:2" x14ac:dyDescent="0.25">
      <c r="B60" s="43"/>
    </row>
    <row r="61" spans="2:2" x14ac:dyDescent="0.25">
      <c r="B61" s="43"/>
    </row>
    <row r="62" spans="2:2" x14ac:dyDescent="0.25">
      <c r="B62" s="43"/>
    </row>
    <row r="63" spans="2:2" x14ac:dyDescent="0.25">
      <c r="B63" s="43"/>
    </row>
    <row r="64" spans="2:2" x14ac:dyDescent="0.25">
      <c r="B64" s="43"/>
    </row>
    <row r="65" spans="2:2" x14ac:dyDescent="0.25">
      <c r="B65" s="43"/>
    </row>
    <row r="66" spans="2:2" x14ac:dyDescent="0.25">
      <c r="B66" s="43"/>
    </row>
    <row r="67" spans="2:2" x14ac:dyDescent="0.25">
      <c r="B67" s="43"/>
    </row>
    <row r="68" spans="2:2" x14ac:dyDescent="0.25">
      <c r="B68" s="43"/>
    </row>
    <row r="69" spans="2:2" x14ac:dyDescent="0.25">
      <c r="B69" s="43"/>
    </row>
    <row r="70" spans="2:2" x14ac:dyDescent="0.25">
      <c r="B70" s="43"/>
    </row>
    <row r="71" spans="2:2" x14ac:dyDescent="0.25">
      <c r="B71" s="43"/>
    </row>
    <row r="72" spans="2:2" x14ac:dyDescent="0.25">
      <c r="B72" s="43"/>
    </row>
    <row r="73" spans="2:2" x14ac:dyDescent="0.25">
      <c r="B73" s="43"/>
    </row>
    <row r="74" spans="2:2" x14ac:dyDescent="0.25">
      <c r="B74" s="43"/>
    </row>
    <row r="75" spans="2:2" x14ac:dyDescent="0.25">
      <c r="B75" s="43"/>
    </row>
    <row r="76" spans="2:2" x14ac:dyDescent="0.25">
      <c r="B76" s="43"/>
    </row>
    <row r="77" spans="2:2" x14ac:dyDescent="0.25">
      <c r="B77" s="43"/>
    </row>
    <row r="78" spans="2:2" x14ac:dyDescent="0.25">
      <c r="B78" s="43"/>
    </row>
    <row r="79" spans="2:2" x14ac:dyDescent="0.25">
      <c r="B79" s="43"/>
    </row>
    <row r="80" spans="2:2" x14ac:dyDescent="0.25">
      <c r="B80" s="43"/>
    </row>
    <row r="81" spans="2:2" x14ac:dyDescent="0.25">
      <c r="B81" s="43"/>
    </row>
    <row r="82" spans="2:2" x14ac:dyDescent="0.25">
      <c r="B82" s="43"/>
    </row>
    <row r="83" spans="2:2" x14ac:dyDescent="0.25">
      <c r="B83" s="43"/>
    </row>
    <row r="84" spans="2:2" x14ac:dyDescent="0.25">
      <c r="B84" s="43"/>
    </row>
    <row r="85" spans="2:2" x14ac:dyDescent="0.25">
      <c r="B85" s="43"/>
    </row>
    <row r="86" spans="2:2" x14ac:dyDescent="0.25">
      <c r="B86" s="43"/>
    </row>
    <row r="87" spans="2:2" x14ac:dyDescent="0.25">
      <c r="B87" s="43"/>
    </row>
    <row r="88" spans="2:2" x14ac:dyDescent="0.25">
      <c r="B88" s="43"/>
    </row>
    <row r="89" spans="2:2" x14ac:dyDescent="0.25">
      <c r="B89" s="43"/>
    </row>
  </sheetData>
  <conditionalFormatting sqref="C5:C21">
    <cfRule type="expression" dxfId="3" priority="1">
      <formula>$D5=1</formula>
    </cfRule>
  </conditionalFormatting>
  <conditionalFormatting sqref="O22:O39">
    <cfRule type="expression" dxfId="2" priority="2">
      <formula>$P22=1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47D59-B44B-48F9-8F24-84866B104258}">
  <dimension ref="A2:O89"/>
  <sheetViews>
    <sheetView zoomScaleNormal="100" workbookViewId="0">
      <selection activeCell="F2" sqref="F2"/>
    </sheetView>
  </sheetViews>
  <sheetFormatPr defaultRowHeight="15" x14ac:dyDescent="0.25"/>
  <cols>
    <col min="1" max="1" width="12.7109375" bestFit="1" customWidth="1"/>
    <col min="2" max="2" width="35.7109375" customWidth="1"/>
    <col min="3" max="3" width="11.42578125" customWidth="1"/>
    <col min="4" max="4" width="9.140625" customWidth="1"/>
    <col min="8" max="8" width="20" bestFit="1" customWidth="1"/>
    <col min="9" max="9" width="14.140625" customWidth="1"/>
    <col min="10" max="10" width="18.7109375" customWidth="1"/>
  </cols>
  <sheetData>
    <row r="2" spans="1:9" ht="52.5" customHeight="1" x14ac:dyDescent="0.25">
      <c r="A2" s="49" t="s">
        <v>57</v>
      </c>
      <c r="B2" s="49"/>
      <c r="C2" s="49"/>
      <c r="D2" s="49"/>
    </row>
    <row r="4" spans="1:9" x14ac:dyDescent="0.25">
      <c r="A4" s="38" t="s">
        <v>69</v>
      </c>
      <c r="B4" s="39" t="s">
        <v>58</v>
      </c>
      <c r="C4" s="40" t="s">
        <v>59</v>
      </c>
      <c r="D4" s="41" t="s">
        <v>60</v>
      </c>
      <c r="H4" s="5" t="s">
        <v>61</v>
      </c>
      <c r="I4" s="45">
        <v>9447.42</v>
      </c>
    </row>
    <row r="5" spans="1:9" x14ac:dyDescent="0.25">
      <c r="A5" s="42">
        <v>2070</v>
      </c>
      <c r="B5" s="43" t="s">
        <v>64</v>
      </c>
      <c r="C5" s="44">
        <v>3146.35</v>
      </c>
      <c r="D5">
        <v>0</v>
      </c>
      <c r="H5" s="5" t="s">
        <v>62</v>
      </c>
      <c r="I5" s="45">
        <f>SUMPRODUCT($C$5:$C$21*D5:D21)</f>
        <v>9447.42</v>
      </c>
    </row>
    <row r="6" spans="1:9" x14ac:dyDescent="0.25">
      <c r="A6" s="42">
        <v>2079</v>
      </c>
      <c r="B6" s="43" t="s">
        <v>65</v>
      </c>
      <c r="C6" s="44">
        <v>2683.36</v>
      </c>
      <c r="D6">
        <v>0</v>
      </c>
    </row>
    <row r="7" spans="1:9" x14ac:dyDescent="0.25">
      <c r="A7" s="42">
        <v>2080</v>
      </c>
      <c r="B7" s="43" t="s">
        <v>64</v>
      </c>
      <c r="C7" s="44">
        <v>2575.59</v>
      </c>
      <c r="D7">
        <v>0</v>
      </c>
    </row>
    <row r="8" spans="1:9" x14ac:dyDescent="0.25">
      <c r="A8" s="42">
        <v>2084</v>
      </c>
      <c r="B8" s="43" t="s">
        <v>63</v>
      </c>
      <c r="C8" s="44">
        <v>2579.56</v>
      </c>
      <c r="D8">
        <v>0</v>
      </c>
    </row>
    <row r="9" spans="1:9" x14ac:dyDescent="0.25">
      <c r="A9" s="42">
        <v>2088</v>
      </c>
      <c r="B9" s="43" t="s">
        <v>66</v>
      </c>
      <c r="C9" s="44">
        <v>2417.41</v>
      </c>
      <c r="D9">
        <v>0</v>
      </c>
    </row>
    <row r="10" spans="1:9" x14ac:dyDescent="0.25">
      <c r="A10" s="42">
        <v>2091</v>
      </c>
      <c r="B10" s="43" t="s">
        <v>66</v>
      </c>
      <c r="C10" s="44">
        <v>3070.31</v>
      </c>
      <c r="D10">
        <v>0</v>
      </c>
    </row>
    <row r="11" spans="1:9" x14ac:dyDescent="0.25">
      <c r="A11" s="42">
        <v>2092</v>
      </c>
      <c r="B11" s="43" t="s">
        <v>66</v>
      </c>
      <c r="C11" s="44">
        <v>3024.61</v>
      </c>
      <c r="D11">
        <v>0</v>
      </c>
    </row>
    <row r="12" spans="1:9" x14ac:dyDescent="0.25">
      <c r="A12" s="42">
        <v>2094</v>
      </c>
      <c r="B12" s="43" t="s">
        <v>66</v>
      </c>
      <c r="C12" s="44">
        <v>3237.87</v>
      </c>
      <c r="D12">
        <v>0</v>
      </c>
    </row>
    <row r="13" spans="1:9" x14ac:dyDescent="0.25">
      <c r="A13" s="42">
        <v>2097</v>
      </c>
      <c r="B13" s="43" t="s">
        <v>64</v>
      </c>
      <c r="C13" s="44">
        <v>3293.37</v>
      </c>
      <c r="D13">
        <v>0</v>
      </c>
    </row>
    <row r="14" spans="1:9" x14ac:dyDescent="0.25">
      <c r="A14" s="42">
        <v>2102</v>
      </c>
      <c r="B14" s="43" t="s">
        <v>65</v>
      </c>
      <c r="C14" s="44">
        <v>4087.98</v>
      </c>
      <c r="D14">
        <v>0</v>
      </c>
    </row>
    <row r="15" spans="1:9" x14ac:dyDescent="0.25">
      <c r="A15" s="42">
        <v>2106</v>
      </c>
      <c r="B15" s="43" t="s">
        <v>66</v>
      </c>
      <c r="C15" s="44">
        <v>2743.85</v>
      </c>
      <c r="D15">
        <v>0</v>
      </c>
    </row>
    <row r="16" spans="1:9" x14ac:dyDescent="0.25">
      <c r="A16" s="42">
        <v>2109</v>
      </c>
      <c r="B16" s="43" t="s">
        <v>65</v>
      </c>
      <c r="C16" s="44">
        <v>4279.5600000000004</v>
      </c>
      <c r="D16">
        <v>1</v>
      </c>
      <c r="I16" s="3"/>
    </row>
    <row r="17" spans="1:15" x14ac:dyDescent="0.25">
      <c r="A17" s="42">
        <v>2113</v>
      </c>
      <c r="B17" s="43" t="s">
        <v>65</v>
      </c>
      <c r="C17" s="44">
        <v>2365.7600000000002</v>
      </c>
      <c r="D17">
        <v>1</v>
      </c>
    </row>
    <row r="18" spans="1:15" x14ac:dyDescent="0.25">
      <c r="A18" s="42">
        <v>2119</v>
      </c>
      <c r="B18" s="43" t="s">
        <v>64</v>
      </c>
      <c r="C18" s="44">
        <v>3633.19</v>
      </c>
      <c r="D18">
        <v>0</v>
      </c>
    </row>
    <row r="19" spans="1:15" x14ac:dyDescent="0.25">
      <c r="A19" s="42">
        <v>2122</v>
      </c>
      <c r="B19" s="43" t="s">
        <v>65</v>
      </c>
      <c r="C19" s="44">
        <v>2802.1</v>
      </c>
      <c r="D19">
        <v>1</v>
      </c>
    </row>
    <row r="20" spans="1:15" x14ac:dyDescent="0.25">
      <c r="A20" s="42">
        <v>2127</v>
      </c>
      <c r="B20" s="43" t="s">
        <v>65</v>
      </c>
      <c r="C20" s="44">
        <v>3778.76</v>
      </c>
      <c r="D20">
        <v>0</v>
      </c>
    </row>
    <row r="21" spans="1:15" x14ac:dyDescent="0.25">
      <c r="A21" s="42">
        <v>2159</v>
      </c>
      <c r="B21" s="43" t="s">
        <v>64</v>
      </c>
      <c r="C21" s="44">
        <v>2813.18</v>
      </c>
      <c r="D21">
        <v>0</v>
      </c>
    </row>
    <row r="22" spans="1:15" x14ac:dyDescent="0.25">
      <c r="M22" s="42"/>
      <c r="N22" s="43"/>
      <c r="O22" s="44"/>
    </row>
    <row r="23" spans="1:15" x14ac:dyDescent="0.25">
      <c r="M23" s="42"/>
      <c r="N23" s="43"/>
      <c r="O23" s="44"/>
    </row>
    <row r="24" spans="1:15" x14ac:dyDescent="0.25">
      <c r="M24" s="42"/>
      <c r="N24" s="43"/>
      <c r="O24" s="44"/>
    </row>
    <row r="25" spans="1:15" x14ac:dyDescent="0.25">
      <c r="M25" s="42"/>
      <c r="N25" s="43"/>
      <c r="O25" s="44"/>
    </row>
    <row r="26" spans="1:15" x14ac:dyDescent="0.25">
      <c r="M26" s="42"/>
      <c r="N26" s="43"/>
      <c r="O26" s="44"/>
    </row>
    <row r="27" spans="1:15" x14ac:dyDescent="0.25">
      <c r="M27" s="42"/>
      <c r="N27" s="43"/>
      <c r="O27" s="44"/>
    </row>
    <row r="28" spans="1:15" x14ac:dyDescent="0.25">
      <c r="M28" s="42"/>
      <c r="N28" s="43"/>
      <c r="O28" s="44"/>
    </row>
    <row r="29" spans="1:15" x14ac:dyDescent="0.25">
      <c r="M29" s="42"/>
      <c r="N29" s="43"/>
      <c r="O29" s="44"/>
    </row>
    <row r="30" spans="1:15" x14ac:dyDescent="0.25">
      <c r="M30" s="42"/>
      <c r="N30" s="43"/>
      <c r="O30" s="44"/>
    </row>
    <row r="31" spans="1:15" x14ac:dyDescent="0.25">
      <c r="M31" s="42"/>
      <c r="N31" s="43"/>
      <c r="O31" s="44"/>
    </row>
    <row r="32" spans="1:15" x14ac:dyDescent="0.25">
      <c r="M32" s="42"/>
      <c r="N32" s="43"/>
      <c r="O32" s="44"/>
    </row>
    <row r="33" spans="13:15" x14ac:dyDescent="0.25">
      <c r="M33" s="42"/>
      <c r="N33" s="43"/>
      <c r="O33" s="44"/>
    </row>
    <row r="34" spans="13:15" x14ac:dyDescent="0.25">
      <c r="M34" s="42"/>
      <c r="N34" s="43"/>
      <c r="O34" s="44"/>
    </row>
    <row r="35" spans="13:15" x14ac:dyDescent="0.25">
      <c r="M35" s="42"/>
      <c r="N35" s="43"/>
      <c r="O35" s="44"/>
    </row>
    <row r="36" spans="13:15" x14ac:dyDescent="0.25">
      <c r="M36" s="42"/>
      <c r="N36" s="43"/>
      <c r="O36" s="44"/>
    </row>
    <row r="37" spans="13:15" x14ac:dyDescent="0.25">
      <c r="M37" s="42"/>
      <c r="N37" s="43"/>
      <c r="O37" s="44"/>
    </row>
    <row r="38" spans="13:15" x14ac:dyDescent="0.25">
      <c r="M38" s="42"/>
      <c r="N38" s="43"/>
      <c r="O38" s="44"/>
    </row>
    <row r="39" spans="13:15" x14ac:dyDescent="0.25">
      <c r="M39" s="42"/>
      <c r="N39" s="43"/>
      <c r="O39" s="44"/>
    </row>
    <row r="55" spans="2:2" x14ac:dyDescent="0.25">
      <c r="B55" s="43"/>
    </row>
    <row r="56" spans="2:2" x14ac:dyDescent="0.25">
      <c r="B56" s="43"/>
    </row>
    <row r="57" spans="2:2" x14ac:dyDescent="0.25">
      <c r="B57" s="43"/>
    </row>
    <row r="58" spans="2:2" x14ac:dyDescent="0.25">
      <c r="B58" s="43"/>
    </row>
    <row r="59" spans="2:2" x14ac:dyDescent="0.25">
      <c r="B59" s="43"/>
    </row>
    <row r="60" spans="2:2" x14ac:dyDescent="0.25">
      <c r="B60" s="43"/>
    </row>
    <row r="61" spans="2:2" x14ac:dyDescent="0.25">
      <c r="B61" s="43"/>
    </row>
    <row r="62" spans="2:2" x14ac:dyDescent="0.25">
      <c r="B62" s="43"/>
    </row>
    <row r="63" spans="2:2" x14ac:dyDescent="0.25">
      <c r="B63" s="43"/>
    </row>
    <row r="64" spans="2:2" x14ac:dyDescent="0.25">
      <c r="B64" s="43"/>
    </row>
    <row r="65" spans="2:2" x14ac:dyDescent="0.25">
      <c r="B65" s="43"/>
    </row>
    <row r="66" spans="2:2" x14ac:dyDescent="0.25">
      <c r="B66" s="43"/>
    </row>
    <row r="67" spans="2:2" x14ac:dyDescent="0.25">
      <c r="B67" s="43"/>
    </row>
    <row r="68" spans="2:2" x14ac:dyDescent="0.25">
      <c r="B68" s="43"/>
    </row>
    <row r="69" spans="2:2" x14ac:dyDescent="0.25">
      <c r="B69" s="43"/>
    </row>
    <row r="70" spans="2:2" x14ac:dyDescent="0.25">
      <c r="B70" s="43"/>
    </row>
    <row r="71" spans="2:2" x14ac:dyDescent="0.25">
      <c r="B71" s="43"/>
    </row>
    <row r="72" spans="2:2" x14ac:dyDescent="0.25">
      <c r="B72" s="43"/>
    </row>
    <row r="73" spans="2:2" x14ac:dyDescent="0.25">
      <c r="B73" s="43"/>
    </row>
    <row r="74" spans="2:2" x14ac:dyDescent="0.25">
      <c r="B74" s="43"/>
    </row>
    <row r="75" spans="2:2" x14ac:dyDescent="0.25">
      <c r="B75" s="43"/>
    </row>
    <row r="76" spans="2:2" x14ac:dyDescent="0.25">
      <c r="B76" s="43"/>
    </row>
    <row r="77" spans="2:2" x14ac:dyDescent="0.25">
      <c r="B77" s="43"/>
    </row>
    <row r="78" spans="2:2" x14ac:dyDescent="0.25">
      <c r="B78" s="43"/>
    </row>
    <row r="79" spans="2:2" x14ac:dyDescent="0.25">
      <c r="B79" s="43"/>
    </row>
    <row r="80" spans="2:2" x14ac:dyDescent="0.25">
      <c r="B80" s="43"/>
    </row>
    <row r="81" spans="2:2" x14ac:dyDescent="0.25">
      <c r="B81" s="43"/>
    </row>
    <row r="82" spans="2:2" x14ac:dyDescent="0.25">
      <c r="B82" s="43"/>
    </row>
    <row r="83" spans="2:2" x14ac:dyDescent="0.25">
      <c r="B83" s="43"/>
    </row>
    <row r="84" spans="2:2" x14ac:dyDescent="0.25">
      <c r="B84" s="43"/>
    </row>
    <row r="85" spans="2:2" x14ac:dyDescent="0.25">
      <c r="B85" s="43"/>
    </row>
    <row r="86" spans="2:2" x14ac:dyDescent="0.25">
      <c r="B86" s="43"/>
    </row>
    <row r="87" spans="2:2" x14ac:dyDescent="0.25">
      <c r="B87" s="43"/>
    </row>
    <row r="88" spans="2:2" x14ac:dyDescent="0.25">
      <c r="B88" s="43"/>
    </row>
    <row r="89" spans="2:2" x14ac:dyDescent="0.25">
      <c r="B89" s="43"/>
    </row>
  </sheetData>
  <sheetProtection sheet="1" objects="1" scenarios="1" selectLockedCells="1" selectUnlockedCells="1"/>
  <sortState xmlns:xlrd2="http://schemas.microsoft.com/office/spreadsheetml/2017/richdata2" ref="A5:D21">
    <sortCondition ref="A7:A21"/>
  </sortState>
  <conditionalFormatting sqref="C5:C21">
    <cfRule type="expression" dxfId="1" priority="1">
      <formula>$D5=1</formula>
    </cfRule>
  </conditionalFormatting>
  <conditionalFormatting sqref="O22:O39">
    <cfRule type="expression" dxfId="0" priority="6">
      <formula>$P22=1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8</vt:i4>
      </vt:variant>
    </vt:vector>
  </HeadingPairs>
  <TitlesOfParts>
    <vt:vector size="8" baseType="lpstr">
      <vt:lpstr>Parc d'atraccions</vt:lpstr>
      <vt:lpstr>Parc d'atraccions (2)</vt:lpstr>
      <vt:lpstr>Mercadotècnia</vt:lpstr>
      <vt:lpstr>Mercadotècnia (solució 1)</vt:lpstr>
      <vt:lpstr>Mercadotècnia (solució 2)</vt:lpstr>
      <vt:lpstr>Mercadotècnia (solució 3)</vt:lpstr>
      <vt:lpstr>Transferència rebuda</vt:lpstr>
      <vt:lpstr>Transferència rebuda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ramon lopez</cp:lastModifiedBy>
  <dcterms:created xsi:type="dcterms:W3CDTF">2022-03-12T10:47:15Z</dcterms:created>
  <dcterms:modified xsi:type="dcterms:W3CDTF">2022-12-07T12:28:54Z</dcterms:modified>
</cp:coreProperties>
</file>