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72C7344C-1471-47EA-8F01-CFC66EB3D30D}" xr6:coauthVersionLast="47" xr6:coauthVersionMax="47" xr10:uidLastSave="{00000000-0000-0000-0000-000000000000}"/>
  <bookViews>
    <workbookView xWindow="-120" yWindow="-120" windowWidth="29040" windowHeight="15720" tabRatio="785" xr2:uid="{23871EBA-BF02-49F9-AC5F-CDF0CF31F179}"/>
  </bookViews>
  <sheets>
    <sheet name="Relativa" sheetId="2" r:id="rId1"/>
    <sheet name="Absoluta o mixta" sheetId="3" r:id="rId2"/>
    <sheet name="Taxis" sheetId="5" r:id="rId3"/>
    <sheet name="Taxis (2)" sheetId="14" r:id="rId4"/>
    <sheet name="Vendes trimestrals" sheetId="4" r:id="rId5"/>
    <sheet name="Vendes trimestrals (2)" sheetId="15" r:id="rId6"/>
    <sheet name="Associats, SL" sheetId="8" r:id="rId7"/>
    <sheet name="Associats, SL (2)" sheetId="11" r:id="rId8"/>
    <sheet name="Moneda Estrangera" sheetId="9" r:id="rId9"/>
    <sheet name="Moneda Estrangera (2)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15" l="1"/>
  <c r="D26" i="15"/>
  <c r="E26" i="15"/>
  <c r="F22" i="15"/>
  <c r="F23" i="15"/>
  <c r="F24" i="15"/>
  <c r="F25" i="15"/>
  <c r="F26" i="15"/>
  <c r="D22" i="15"/>
  <c r="E22" i="15"/>
  <c r="D23" i="15"/>
  <c r="E23" i="15"/>
  <c r="D24" i="15"/>
  <c r="E24" i="15"/>
  <c r="D25" i="15"/>
  <c r="E25" i="15"/>
  <c r="C23" i="15"/>
  <c r="C24" i="15"/>
  <c r="C25" i="15"/>
  <c r="C22" i="15"/>
  <c r="C9" i="15"/>
  <c r="D9" i="15"/>
  <c r="E9" i="15"/>
  <c r="F5" i="15"/>
  <c r="F6" i="15"/>
  <c r="F7" i="15"/>
  <c r="F8" i="15"/>
  <c r="F9" i="15"/>
  <c r="E13" i="14"/>
  <c r="E12" i="14"/>
  <c r="E11" i="14"/>
  <c r="E10" i="14"/>
  <c r="E9" i="14"/>
  <c r="E8" i="14"/>
  <c r="E7" i="14"/>
  <c r="E6" i="14"/>
  <c r="E5" i="14"/>
  <c r="E4" i="14"/>
  <c r="C5" i="14"/>
  <c r="C6" i="14"/>
  <c r="C7" i="14"/>
  <c r="C8" i="14"/>
  <c r="C9" i="14"/>
  <c r="C10" i="14"/>
  <c r="C11" i="14"/>
  <c r="C12" i="14"/>
  <c r="C13" i="14"/>
  <c r="C4" i="14"/>
  <c r="D14" i="14"/>
  <c r="B14" i="14"/>
  <c r="B2" i="3"/>
  <c r="E10" i="12"/>
  <c r="E11" i="12" s="1"/>
  <c r="D10" i="12"/>
  <c r="D11" i="12" s="1"/>
  <c r="C10" i="12"/>
  <c r="C11" i="12" s="1"/>
  <c r="B10" i="12"/>
  <c r="B11" i="12" s="1"/>
  <c r="F8" i="12"/>
  <c r="F7" i="12"/>
  <c r="F6" i="12"/>
  <c r="F5" i="12"/>
  <c r="F4" i="12"/>
  <c r="C9" i="11"/>
  <c r="D9" i="11"/>
  <c r="E9" i="11" s="1"/>
  <c r="C10" i="11"/>
  <c r="D10" i="11"/>
  <c r="E10" i="11" s="1"/>
  <c r="C11" i="11"/>
  <c r="D11" i="11"/>
  <c r="E11" i="11"/>
  <c r="C12" i="11"/>
  <c r="D12" i="11"/>
  <c r="E12" i="11" s="1"/>
  <c r="C13" i="11"/>
  <c r="D13" i="11" s="1"/>
  <c r="E13" i="11" s="1"/>
  <c r="C14" i="11"/>
  <c r="D14" i="11"/>
  <c r="E14" i="11" s="1"/>
  <c r="C15" i="11"/>
  <c r="D15" i="11" s="1"/>
  <c r="E15" i="11" s="1"/>
  <c r="C16" i="11"/>
  <c r="D16" i="11" s="1"/>
  <c r="E16" i="11" s="1"/>
  <c r="C17" i="11"/>
  <c r="D17" i="11" s="1"/>
  <c r="E17" i="11" s="1"/>
  <c r="C18" i="11"/>
  <c r="D18" i="11"/>
  <c r="E18" i="11" s="1"/>
  <c r="C19" i="11"/>
  <c r="D19" i="11"/>
  <c r="E19" i="11"/>
  <c r="C20" i="11"/>
  <c r="D20" i="11"/>
  <c r="E20" i="11" s="1"/>
  <c r="C21" i="11"/>
  <c r="D21" i="11" s="1"/>
  <c r="E21" i="11" s="1"/>
  <c r="C22" i="11"/>
  <c r="D22" i="11"/>
  <c r="E22" i="11" s="1"/>
  <c r="C23" i="11"/>
  <c r="D23" i="11" s="1"/>
  <c r="E23" i="11" s="1"/>
  <c r="C24" i="11"/>
  <c r="D24" i="11" s="1"/>
  <c r="E24" i="11" s="1"/>
  <c r="C25" i="11"/>
  <c r="D25" i="11" s="1"/>
  <c r="E25" i="11" s="1"/>
  <c r="C26" i="11"/>
  <c r="D26" i="11"/>
  <c r="E26" i="11" s="1"/>
  <c r="C27" i="11"/>
  <c r="D27" i="11"/>
  <c r="E27" i="11"/>
  <c r="C28" i="11"/>
  <c r="D28" i="11"/>
  <c r="E28" i="11" s="1"/>
  <c r="C29" i="11"/>
  <c r="D29" i="11" s="1"/>
  <c r="E29" i="11" s="1"/>
  <c r="C30" i="11"/>
  <c r="D30" i="11"/>
  <c r="E30" i="11" s="1"/>
  <c r="C31" i="11"/>
  <c r="D31" i="11" s="1"/>
  <c r="E31" i="11" s="1"/>
  <c r="C32" i="11"/>
  <c r="D32" i="11" s="1"/>
  <c r="E32" i="11" s="1"/>
  <c r="C33" i="11"/>
  <c r="D33" i="11" s="1"/>
  <c r="E33" i="11" s="1"/>
  <c r="E8" i="11"/>
  <c r="D8" i="11"/>
  <c r="C8" i="11"/>
  <c r="D14" i="5"/>
  <c r="B14" i="5"/>
</calcChain>
</file>

<file path=xl/sharedStrings.xml><?xml version="1.0" encoding="utf-8"?>
<sst xmlns="http://schemas.openxmlformats.org/spreadsheetml/2006/main" count="191" uniqueCount="76">
  <si>
    <t>Cognoms</t>
  </si>
  <si>
    <t>Nom</t>
  </si>
  <si>
    <t>Salari base</t>
  </si>
  <si>
    <t>Complements</t>
  </si>
  <si>
    <t>Total salari</t>
  </si>
  <si>
    <t>Abellí Sala</t>
  </si>
  <si>
    <t>Alba</t>
  </si>
  <si>
    <t>Aguirre Bélez</t>
  </si>
  <si>
    <t>Claudia</t>
  </si>
  <si>
    <t>Aguirre Gómez</t>
  </si>
  <si>
    <t>Manel</t>
  </si>
  <si>
    <t>Aimerich Puntí</t>
  </si>
  <si>
    <t>Alias Amich</t>
  </si>
  <si>
    <t>Antoni</t>
  </si>
  <si>
    <t>Alsina Surera</t>
  </si>
  <si>
    <t>Ramón</t>
  </si>
  <si>
    <t>Aula Riera</t>
  </si>
  <si>
    <t>Dionis</t>
  </si>
  <si>
    <t>Canals Estepa</t>
  </si>
  <si>
    <t>Alfons</t>
  </si>
  <si>
    <t>Cantó Rodó</t>
  </si>
  <si>
    <t>José</t>
  </si>
  <si>
    <t>Carmona Rueda</t>
  </si>
  <si>
    <t>Adrià</t>
  </si>
  <si>
    <t>Carreres Abat</t>
  </si>
  <si>
    <t>Cèlia</t>
  </si>
  <si>
    <t>Preu hora extra:</t>
  </si>
  <si>
    <t xml:space="preserve">Hores extres </t>
  </si>
  <si>
    <t>Total Salari</t>
  </si>
  <si>
    <t>Vendes trimestrals</t>
  </si>
  <si>
    <t>Secció home</t>
  </si>
  <si>
    <t>Secció dona</t>
  </si>
  <si>
    <t>Secció infantil</t>
  </si>
  <si>
    <t>Total</t>
  </si>
  <si>
    <t>1r trimestre</t>
  </si>
  <si>
    <t>2n trimestre</t>
  </si>
  <si>
    <t>3r trimestre</t>
  </si>
  <si>
    <t>4t trimestre</t>
  </si>
  <si>
    <t>% Guanys trimestrals</t>
  </si>
  <si>
    <t>% Guanys</t>
  </si>
  <si>
    <t>Guanys trimestrals</t>
  </si>
  <si>
    <t>DISTRICTE</t>
  </si>
  <si>
    <t>DIA LABORABLE</t>
  </si>
  <si>
    <t>%</t>
  </si>
  <si>
    <t>DIA FESTIU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</si>
  <si>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</si>
  <si>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</si>
  <si>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</si>
  <si>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</si>
  <si>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</si>
  <si>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</si>
  <si>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</si>
  <si>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</si>
  <si>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</si>
  <si>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</si>
  <si>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Despeses fixes:</t>
  </si>
  <si>
    <t>Marge comercial:</t>
  </si>
  <si>
    <t>Despesa Variable</t>
  </si>
  <si>
    <t>Cost Total</t>
  </si>
  <si>
    <t>Preu</t>
  </si>
  <si>
    <t>Guanys</t>
  </si>
  <si>
    <t>MONEDA ESTRANGERA</t>
  </si>
  <si>
    <t>OFICINA</t>
  </si>
  <si>
    <t>DÒLAR</t>
  </si>
  <si>
    <t>LLIURA</t>
  </si>
  <si>
    <t>IEN</t>
  </si>
  <si>
    <t>RUBLE</t>
  </si>
  <si>
    <t>TOTAL</t>
  </si>
  <si>
    <t>MADRID</t>
  </si>
  <si>
    <t>LONDRES</t>
  </si>
  <si>
    <t>PARIS</t>
  </si>
  <si>
    <t>NEW YORK</t>
  </si>
  <si>
    <t>ROMA</t>
  </si>
  <si>
    <t>COTITZACIÓ DEL DIA</t>
  </si>
  <si>
    <t>ASSOCIATS, SL</t>
  </si>
  <si>
    <t>TOTAL EN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</si>
</sst>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 &quot;#,##0&quot;     &quot;;&quot;-&quot;#,##0&quot;     &quot;;&quot; -     &quot;;&quot; &quot;@&quot; &quot;"/>
    <numFmt numFmtId="165" formatCode="#,##0.00&quot; &quot;;&quot;-&quot;#,##0.00&quot; &quot;"/>
    <numFmt numFmtId="166" formatCode="0.0"/>
    <numFmt numFmtId="167" formatCode="_-* #,##0\ _P_t_a_-;\-* #,##0\ _P_t_a_-;_-* &quot;-&quot;\ _P_t_a_-;_-@_-"/>
    <numFmt numFmtId="168" formatCode="#,##0.00\ &quot;€&quot;"/>
    <numFmt numFmtId="169" formatCode="#,##0_);\(#,##0\)"/>
    <numFmt numFmtId="170" formatCode="#,##0.00000"/>
    <numFmt numFmtId="171" formatCode="&quot;Salaris maig &quot;\ 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sz val="10"/>
      <name val="Arial"/>
    </font>
    <font>
      <b/>
      <sz val="18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9" fontId="8" fillId="0" borderId="0" applyFont="0" applyFill="0" applyBorder="0" applyAlignment="0" applyProtection="0"/>
    <xf numFmtId="0" fontId="9" fillId="0" borderId="0"/>
    <xf numFmtId="167" fontId="5" fillId="0" borderId="0" applyFont="0" applyFill="0" applyBorder="0" applyAlignment="0" applyProtection="0"/>
    <xf numFmtId="0" fontId="10" fillId="0" borderId="0"/>
  </cellStyleXfs>
  <cellXfs count="60">
    <xf numFmtId="0" fontId="0" fillId="0" borderId="0" xfId="0"/>
    <xf numFmtId="0" fontId="4" fillId="0" borderId="0" xfId="1" applyFont="1"/>
    <xf numFmtId="0" fontId="4" fillId="0" borderId="1" xfId="1" applyFont="1" applyBorder="1"/>
    <xf numFmtId="165" fontId="4" fillId="0" borderId="1" xfId="2" applyNumberFormat="1" applyFont="1" applyBorder="1"/>
    <xf numFmtId="0" fontId="1" fillId="0" borderId="0" xfId="3"/>
    <xf numFmtId="4" fontId="1" fillId="0" borderId="2" xfId="3" applyNumberFormat="1" applyBorder="1"/>
    <xf numFmtId="9" fontId="1" fillId="0" borderId="2" xfId="3" applyNumberFormat="1" applyBorder="1"/>
    <xf numFmtId="0" fontId="6" fillId="0" borderId="0" xfId="4" applyFont="1"/>
    <xf numFmtId="0" fontId="6" fillId="0" borderId="2" xfId="4" applyFont="1" applyBorder="1"/>
    <xf numFmtId="4" fontId="6" fillId="0" borderId="2" xfId="4" applyNumberFormat="1" applyFont="1" applyBorder="1"/>
    <xf numFmtId="4" fontId="7" fillId="0" borderId="2" xfId="4" applyNumberFormat="1" applyFont="1" applyBorder="1"/>
    <xf numFmtId="3" fontId="6" fillId="0" borderId="0" xfId="7" applyNumberFormat="1" applyFont="1"/>
    <xf numFmtId="0" fontId="6" fillId="0" borderId="0" xfId="8" applyFont="1"/>
    <xf numFmtId="168" fontId="6" fillId="0" borderId="0" xfId="8" applyNumberFormat="1" applyFont="1"/>
    <xf numFmtId="10" fontId="6" fillId="0" borderId="0" xfId="8" applyNumberFormat="1" applyFont="1"/>
    <xf numFmtId="0" fontId="12" fillId="0" borderId="0" xfId="8" applyFont="1" applyAlignment="1">
      <alignment horizontal="centerContinuous"/>
    </xf>
    <xf numFmtId="169" fontId="6" fillId="0" borderId="0" xfId="8" applyNumberFormat="1" applyFont="1"/>
    <xf numFmtId="0" fontId="6" fillId="0" borderId="7" xfId="8" applyFont="1" applyBorder="1"/>
    <xf numFmtId="169" fontId="6" fillId="0" borderId="7" xfId="8" applyNumberFormat="1" applyFont="1" applyBorder="1"/>
    <xf numFmtId="0" fontId="13" fillId="0" borderId="0" xfId="8" applyFont="1"/>
    <xf numFmtId="170" fontId="6" fillId="0" borderId="0" xfId="8" applyNumberFormat="1" applyFont="1" applyAlignment="1">
      <alignment horizontal="right"/>
    </xf>
    <xf numFmtId="0" fontId="6" fillId="2" borderId="0" xfId="8" applyFont="1" applyFill="1"/>
    <xf numFmtId="0" fontId="6" fillId="3" borderId="0" xfId="8" applyFont="1" applyFill="1" applyAlignment="1">
      <alignment horizontal="right"/>
    </xf>
    <xf numFmtId="168" fontId="6" fillId="2" borderId="0" xfId="8" applyNumberFormat="1" applyFont="1" applyFill="1"/>
    <xf numFmtId="0" fontId="11" fillId="0" borderId="0" xfId="8" applyFont="1"/>
    <xf numFmtId="0" fontId="11" fillId="0" borderId="0" xfId="8" applyFont="1" applyAlignment="1">
      <alignment horizontal="centerContinuous"/>
    </xf>
    <xf numFmtId="0" fontId="6" fillId="3" borderId="8" xfId="8" applyFont="1" applyFill="1" applyBorder="1" applyAlignment="1">
      <alignment horizontal="center"/>
    </xf>
    <xf numFmtId="0" fontId="13" fillId="3" borderId="6" xfId="8" applyFont="1" applyFill="1" applyBorder="1"/>
    <xf numFmtId="0" fontId="13" fillId="3" borderId="6" xfId="8" applyFont="1" applyFill="1" applyBorder="1" applyAlignment="1">
      <alignment horizontal="center"/>
    </xf>
    <xf numFmtId="0" fontId="14" fillId="0" borderId="0" xfId="8" applyFont="1" applyAlignment="1">
      <alignment horizontal="centerContinuous"/>
    </xf>
    <xf numFmtId="4" fontId="6" fillId="2" borderId="0" xfId="8" applyNumberFormat="1" applyFont="1" applyFill="1"/>
    <xf numFmtId="3" fontId="6" fillId="2" borderId="0" xfId="8" applyNumberFormat="1" applyFont="1" applyFill="1"/>
    <xf numFmtId="4" fontId="6" fillId="0" borderId="0" xfId="8" applyNumberFormat="1" applyFont="1"/>
    <xf numFmtId="0" fontId="7" fillId="0" borderId="0" xfId="8" applyFont="1"/>
    <xf numFmtId="0" fontId="7" fillId="0" borderId="0" xfId="8" applyFont="1" applyAlignment="1">
      <alignment horizontal="right"/>
    </xf>
    <xf numFmtId="171" fontId="3" fillId="0" borderId="0" xfId="1" applyNumberFormat="1" applyFont="1"/>
    <xf numFmtId="3" fontId="4" fillId="2" borderId="1" xfId="1" applyNumberFormat="1" applyFont="1" applyFill="1" applyBorder="1"/>
    <xf numFmtId="0" fontId="4" fillId="0" borderId="2" xfId="1" applyFont="1" applyBorder="1"/>
    <xf numFmtId="165" fontId="4" fillId="0" borderId="2" xfId="2" applyNumberFormat="1" applyFont="1" applyBorder="1"/>
    <xf numFmtId="4" fontId="4" fillId="0" borderId="2" xfId="1" applyNumberFormat="1" applyFont="1" applyBorder="1"/>
    <xf numFmtId="1" fontId="4" fillId="2" borderId="2" xfId="1" applyNumberFormat="1" applyFont="1" applyFill="1" applyBorder="1"/>
    <xf numFmtId="0" fontId="3" fillId="3" borderId="2" xfId="1" applyFont="1" applyFill="1" applyBorder="1" applyAlignment="1">
      <alignment horizontal="center"/>
    </xf>
    <xf numFmtId="0" fontId="3" fillId="3" borderId="1" xfId="1" applyFont="1" applyFill="1" applyBorder="1"/>
    <xf numFmtId="0" fontId="3" fillId="3" borderId="1" xfId="1" applyFont="1" applyFill="1" applyBorder="1" applyAlignment="1">
      <alignment horizontal="center"/>
    </xf>
    <xf numFmtId="4" fontId="4" fillId="0" borderId="1" xfId="1" applyNumberFormat="1" applyFont="1" applyBorder="1"/>
    <xf numFmtId="166" fontId="6" fillId="2" borderId="2" xfId="5" applyNumberFormat="1" applyFont="1" applyFill="1" applyBorder="1"/>
    <xf numFmtId="0" fontId="6" fillId="2" borderId="2" xfId="6" applyFont="1" applyFill="1" applyBorder="1"/>
    <xf numFmtId="0" fontId="1" fillId="2" borderId="2" xfId="3" applyFill="1" applyBorder="1"/>
    <xf numFmtId="0" fontId="1" fillId="3" borderId="2" xfId="3" applyFill="1" applyBorder="1" applyAlignment="1">
      <alignment horizontal="center"/>
    </xf>
    <xf numFmtId="0" fontId="1" fillId="3" borderId="2" xfId="3" applyFill="1" applyBorder="1"/>
    <xf numFmtId="0" fontId="1" fillId="3" borderId="2" xfId="3" applyFill="1" applyBorder="1" applyAlignment="1">
      <alignment horizontal="right"/>
    </xf>
    <xf numFmtId="0" fontId="7" fillId="3" borderId="2" xfId="4" applyFont="1" applyFill="1" applyBorder="1" applyAlignment="1">
      <alignment horizontal="center"/>
    </xf>
    <xf numFmtId="0" fontId="6" fillId="3" borderId="2" xfId="4" applyFont="1" applyFill="1" applyBorder="1"/>
    <xf numFmtId="0" fontId="7" fillId="3" borderId="2" xfId="4" quotePrefix="1" applyFont="1" applyFill="1" applyBorder="1" applyAlignment="1">
      <alignment horizontal="center"/>
    </xf>
    <xf numFmtId="0" fontId="7" fillId="3" borderId="2" xfId="4" quotePrefix="1" applyFont="1" applyFill="1" applyBorder="1" applyAlignment="1">
      <alignment horizontal="left"/>
    </xf>
    <xf numFmtId="4" fontId="1" fillId="2" borderId="2" xfId="3" applyNumberFormat="1" applyFill="1" applyBorder="1"/>
    <xf numFmtId="0" fontId="1" fillId="0" borderId="2" xfId="3" applyBorder="1" applyAlignment="1">
      <alignment horizontal="center"/>
    </xf>
    <xf numFmtId="0" fontId="1" fillId="0" borderId="3" xfId="3" applyBorder="1" applyAlignment="1">
      <alignment horizontal="center"/>
    </xf>
    <xf numFmtId="0" fontId="1" fillId="0" borderId="4" xfId="3" applyBorder="1" applyAlignment="1">
      <alignment horizontal="center"/>
    </xf>
    <xf numFmtId="0" fontId="1" fillId="0" borderId="5" xfId="3" applyBorder="1" applyAlignment="1">
      <alignment horizontal="center"/>
    </xf>
  </cellXfs>
  <cellStyles count="9">
    <cellStyle name="Milers [0] 2" xfId="2" xr:uid="{8B449E35-2383-4FF6-8588-16ED629775F2}"/>
    <cellStyle name="Millares [0]_taxis (2)" xfId="7" xr:uid="{38530891-F1D1-435B-9293-732397879AE5}"/>
    <cellStyle name="Normal" xfId="0" builtinId="0"/>
    <cellStyle name="Normal 2" xfId="1" xr:uid="{E2FAB00A-D1C2-431A-A9D8-30DAEB122C06}"/>
    <cellStyle name="Normal 2 2" xfId="3" xr:uid="{179DE5F8-0723-4874-9BA7-0662FCFE82B8}"/>
    <cellStyle name="Normal 3" xfId="8" xr:uid="{5396F83E-1DE0-47A7-95C8-D4EAE0453626}"/>
    <cellStyle name="Normal_Exercici 04" xfId="6" xr:uid="{4393BE1B-EB66-4726-A732-63D8F12A8086}"/>
    <cellStyle name="Normal_taxis (2)" xfId="4" xr:uid="{6DBAA709-81DD-4643-ADCF-0232B8F7A8F2}"/>
    <cellStyle name="Percentatge 2" xfId="5" xr:uid="{1160475F-18C7-4D6F-8D56-D78C352BCE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15</xdr:row>
      <xdr:rowOff>57151</xdr:rowOff>
    </xdr:from>
    <xdr:to>
      <xdr:col>4</xdr:col>
      <xdr:colOff>838200</xdr:colOff>
      <xdr:row>21</xdr:row>
      <xdr:rowOff>152401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D47F2F3-0C2D-4F17-BAAC-81EE7478BE89}"/>
            </a:ext>
          </a:extLst>
        </xdr:cNvPr>
        <xdr:cNvSpPr txBox="1">
          <a:spLocks noChangeArrowheads="1"/>
        </xdr:cNvSpPr>
      </xdr:nvSpPr>
      <xdr:spPr bwMode="auto">
        <a:xfrm>
          <a:off x="47625" y="2914651"/>
          <a:ext cx="4524375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C4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escriu la fórmula que ens doni com a resultat el tant per cent que representen els viatges dels taxis de cada districte en relació amb el total, tant pel que fa a dies feiners com a dies festius.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Recorda que per poder copiar la fórmula als rangs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C4:C13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E4:E13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cal fixar la referència de fila: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=B4*100/B$14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7</xdr:row>
      <xdr:rowOff>0</xdr:rowOff>
    </xdr:from>
    <xdr:to>
      <xdr:col>10</xdr:col>
      <xdr:colOff>342900</xdr:colOff>
      <xdr:row>11</xdr:row>
      <xdr:rowOff>95250</xdr:rowOff>
    </xdr:to>
    <xdr:sp macro="" textlink="">
      <xdr:nvSpPr>
        <xdr:cNvPr id="2" name="Texto 1">
          <a:extLst>
            <a:ext uri="{FF2B5EF4-FFF2-40B4-BE49-F238E27FC236}">
              <a16:creationId xmlns:a16="http://schemas.microsoft.com/office/drawing/2014/main" id="{507D7D51-1393-4FA5-ACCF-25B0C7676B36}"/>
            </a:ext>
          </a:extLst>
        </xdr:cNvPr>
        <xdr:cNvSpPr txBox="1">
          <a:spLocks noChangeArrowheads="1"/>
        </xdr:cNvSpPr>
      </xdr:nvSpPr>
      <xdr:spPr bwMode="auto">
        <a:xfrm>
          <a:off x="3867150" y="1438275"/>
          <a:ext cx="4019550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1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Cost Total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: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Suma de les despeses (Fixes + Variables)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1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Preu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: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Cost Total augmentat en un % (Marge Comercial)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1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Guanys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: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Preu - Cost Total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16</xdr:row>
      <xdr:rowOff>190499</xdr:rowOff>
    </xdr:from>
    <xdr:to>
      <xdr:col>6</xdr:col>
      <xdr:colOff>304800</xdr:colOff>
      <xdr:row>21</xdr:row>
      <xdr:rowOff>76200</xdr:rowOff>
    </xdr:to>
    <xdr:sp macro="" textlink="">
      <xdr:nvSpPr>
        <xdr:cNvPr id="2" name="Texto 1">
          <a:extLst>
            <a:ext uri="{FF2B5EF4-FFF2-40B4-BE49-F238E27FC236}">
              <a16:creationId xmlns:a16="http://schemas.microsoft.com/office/drawing/2014/main" id="{E0F8B5F2-AF24-4F02-B86F-51F50226DD27}"/>
            </a:ext>
          </a:extLst>
        </xdr:cNvPr>
        <xdr:cNvSpPr txBox="1">
          <a:spLocks noChangeArrowheads="1"/>
        </xdr:cNvSpPr>
      </xdr:nvSpPr>
      <xdr:spPr bwMode="auto">
        <a:xfrm>
          <a:off x="57150" y="3286124"/>
          <a:ext cx="5600700" cy="8382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200"/>
            </a:spcAft>
            <a:buClrTx/>
            <a:buSzTx/>
            <a:buFontTx/>
            <a:buNone/>
            <a:tabLst/>
            <a:defRPr sz="1000"/>
          </a:pPr>
          <a:r>
            <a:rPr lang="es-ES" sz="1200" b="0" i="1" baseline="0">
              <a:effectLst/>
              <a:latin typeface="+mn-lt"/>
              <a:ea typeface="+mn-ea"/>
              <a:cs typeface="+mn-cs"/>
            </a:rPr>
            <a:t>Total (cel·la A10)</a:t>
          </a:r>
          <a:r>
            <a:rPr lang="es-ES" sz="1200" b="0" i="0" baseline="0">
              <a:effectLst/>
              <a:latin typeface="+mn-lt"/>
              <a:ea typeface="+mn-ea"/>
              <a:cs typeface="+mn-cs"/>
            </a:rPr>
            <a:t>: Suma en la divisa corresponent.</a:t>
          </a:r>
          <a:endParaRPr lang="ca-ES" sz="1200">
            <a:effectLst/>
          </a:endParaRPr>
        </a:p>
        <a:p>
          <a:pPr marL="7200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200"/>
            </a:spcAft>
            <a:buClrTx/>
            <a:buSzTx/>
            <a:buFontTx/>
            <a:buNone/>
            <a:tabLst/>
            <a:defRPr sz="1000"/>
          </a:pPr>
          <a:r>
            <a:rPr lang="es-ES" sz="1200" b="0" i="1" baseline="0">
              <a:effectLst/>
              <a:latin typeface="+mn-lt"/>
              <a:ea typeface="+mn-ea"/>
              <a:cs typeface="+mn-cs"/>
            </a:rPr>
            <a:t>Total en euros</a:t>
          </a:r>
          <a:r>
            <a:rPr lang="es-ES" sz="1200" b="0" i="0" baseline="0">
              <a:effectLst/>
              <a:latin typeface="+mn-lt"/>
              <a:ea typeface="+mn-ea"/>
              <a:cs typeface="+mn-cs"/>
            </a:rPr>
            <a:t>: Conversió a euros dels valors obtinguts en la fila anterior.</a:t>
          </a:r>
          <a:endParaRPr lang="ca-ES" sz="1200">
            <a:effectLst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Total (cel·la F3)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: Suma </a:t>
          </a:r>
          <a:r>
            <a:rPr lang="es-ES" sz="1200" b="1" i="0" u="sng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en euros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de tot el capital disponible en l'oficina corresponent.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F14AA-D234-4B50-8C1D-55DC82396DDF}">
  <dimension ref="B2:F13"/>
  <sheetViews>
    <sheetView tabSelected="1" workbookViewId="0">
      <selection activeCell="F3" sqref="F3"/>
    </sheetView>
  </sheetViews>
  <sheetFormatPr defaultColWidth="11.42578125" defaultRowHeight="15" x14ac:dyDescent="0.25"/>
  <cols>
    <col min="1" max="1" width="5.28515625" style="1" customWidth="1"/>
    <col min="2" max="2" width="18.28515625" style="1" customWidth="1"/>
    <col min="3" max="3" width="12.28515625" style="1" customWidth="1"/>
    <col min="4" max="4" width="15.85546875" style="1" customWidth="1"/>
    <col min="5" max="5" width="18.140625" style="1" customWidth="1"/>
    <col min="6" max="6" width="19.7109375" style="1" customWidth="1"/>
    <col min="7" max="16384" width="11.42578125" style="1"/>
  </cols>
  <sheetData>
    <row r="2" spans="2:6" x14ac:dyDescent="0.25">
      <c r="B2" s="41" t="s">
        <v>0</v>
      </c>
      <c r="C2" s="41" t="s">
        <v>1</v>
      </c>
      <c r="D2" s="41" t="s">
        <v>2</v>
      </c>
      <c r="E2" s="41" t="s">
        <v>3</v>
      </c>
      <c r="F2" s="41" t="s">
        <v>4</v>
      </c>
    </row>
    <row r="3" spans="2:6" x14ac:dyDescent="0.25">
      <c r="B3" s="37" t="s">
        <v>5</v>
      </c>
      <c r="C3" s="37" t="s">
        <v>6</v>
      </c>
      <c r="D3" s="38">
        <v>949.6</v>
      </c>
      <c r="E3" s="39">
        <v>204.34</v>
      </c>
      <c r="F3" s="40"/>
    </row>
    <row r="4" spans="2:6" x14ac:dyDescent="0.25">
      <c r="B4" s="37" t="s">
        <v>7</v>
      </c>
      <c r="C4" s="37" t="s">
        <v>8</v>
      </c>
      <c r="D4" s="38">
        <v>793.34</v>
      </c>
      <c r="E4" s="39">
        <v>72.12</v>
      </c>
      <c r="F4" s="40"/>
    </row>
    <row r="5" spans="2:6" x14ac:dyDescent="0.25">
      <c r="B5" s="37" t="s">
        <v>9</v>
      </c>
      <c r="C5" s="37" t="s">
        <v>10</v>
      </c>
      <c r="D5" s="38">
        <v>877.48</v>
      </c>
      <c r="E5" s="39">
        <v>72.12</v>
      </c>
      <c r="F5" s="40"/>
    </row>
    <row r="6" spans="2:6" x14ac:dyDescent="0.25">
      <c r="B6" s="37" t="s">
        <v>11</v>
      </c>
      <c r="C6" s="37" t="s">
        <v>8</v>
      </c>
      <c r="D6" s="38">
        <v>1003.69</v>
      </c>
      <c r="E6" s="39">
        <v>84.14</v>
      </c>
      <c r="F6" s="40"/>
    </row>
    <row r="7" spans="2:6" x14ac:dyDescent="0.25">
      <c r="B7" s="37" t="s">
        <v>12</v>
      </c>
      <c r="C7" s="37" t="s">
        <v>13</v>
      </c>
      <c r="D7" s="38">
        <v>1400.36</v>
      </c>
      <c r="E7" s="39">
        <v>90.15</v>
      </c>
      <c r="F7" s="40"/>
    </row>
    <row r="8" spans="2:6" x14ac:dyDescent="0.25">
      <c r="B8" s="37" t="s">
        <v>14</v>
      </c>
      <c r="C8" s="37" t="s">
        <v>15</v>
      </c>
      <c r="D8" s="38">
        <v>1604.7</v>
      </c>
      <c r="E8" s="39">
        <v>96.16</v>
      </c>
      <c r="F8" s="40"/>
    </row>
    <row r="9" spans="2:6" x14ac:dyDescent="0.25">
      <c r="B9" s="37" t="s">
        <v>16</v>
      </c>
      <c r="C9" s="37" t="s">
        <v>17</v>
      </c>
      <c r="D9" s="38">
        <v>1087.83</v>
      </c>
      <c r="E9" s="39">
        <v>204.34</v>
      </c>
      <c r="F9" s="40"/>
    </row>
    <row r="10" spans="2:6" x14ac:dyDescent="0.25">
      <c r="B10" s="37" t="s">
        <v>18</v>
      </c>
      <c r="C10" s="37" t="s">
        <v>19</v>
      </c>
      <c r="D10" s="38">
        <v>1069.8</v>
      </c>
      <c r="E10" s="39">
        <v>19.23</v>
      </c>
      <c r="F10" s="40"/>
    </row>
    <row r="11" spans="2:6" x14ac:dyDescent="0.25">
      <c r="B11" s="37" t="s">
        <v>20</v>
      </c>
      <c r="C11" s="37" t="s">
        <v>21</v>
      </c>
      <c r="D11" s="38">
        <v>1736.92</v>
      </c>
      <c r="E11" s="39">
        <v>108.18</v>
      </c>
      <c r="F11" s="40"/>
    </row>
    <row r="12" spans="2:6" x14ac:dyDescent="0.25">
      <c r="B12" s="37" t="s">
        <v>22</v>
      </c>
      <c r="C12" s="37" t="s">
        <v>23</v>
      </c>
      <c r="D12" s="38">
        <v>1604.7</v>
      </c>
      <c r="E12" s="39">
        <v>84.14</v>
      </c>
      <c r="F12" s="40"/>
    </row>
    <row r="13" spans="2:6" x14ac:dyDescent="0.25">
      <c r="B13" s="37" t="s">
        <v>24</v>
      </c>
      <c r="C13" s="37" t="s">
        <v>25</v>
      </c>
      <c r="D13" s="38">
        <v>769.3</v>
      </c>
      <c r="E13" s="39">
        <v>138.22999999999999</v>
      </c>
      <c r="F13" s="40"/>
    </row>
  </sheetData>
  <pageMargins left="0.75000000000000011" right="0.75000000000000011" top="1" bottom="1" header="0" footer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CABFB-2300-447D-9285-B929876A67E1}">
  <dimension ref="A1:H16"/>
  <sheetViews>
    <sheetView workbookViewId="0"/>
  </sheetViews>
  <sheetFormatPr defaultColWidth="11.42578125" defaultRowHeight="15" x14ac:dyDescent="0.25"/>
  <cols>
    <col min="1" max="1" width="22.42578125" style="12" bestFit="1" customWidth="1"/>
    <col min="2" max="3" width="11.5703125" style="12" bestFit="1" customWidth="1"/>
    <col min="4" max="4" width="11.7109375" style="12" bestFit="1" customWidth="1"/>
    <col min="5" max="5" width="11.5703125" style="12" bestFit="1" customWidth="1"/>
    <col min="6" max="16384" width="11.42578125" style="12"/>
  </cols>
  <sheetData>
    <row r="1" spans="1:8" ht="18.75" x14ac:dyDescent="0.3">
      <c r="A1" s="29" t="s">
        <v>61</v>
      </c>
      <c r="B1" s="15"/>
      <c r="C1" s="15"/>
      <c r="D1" s="15"/>
      <c r="E1" s="15"/>
      <c r="F1" s="15"/>
    </row>
    <row r="3" spans="1:8" x14ac:dyDescent="0.25">
      <c r="A3" s="27" t="s">
        <v>62</v>
      </c>
      <c r="B3" s="28" t="s">
        <v>63</v>
      </c>
      <c r="C3" s="28" t="s">
        <v>64</v>
      </c>
      <c r="D3" s="28" t="s">
        <v>65</v>
      </c>
      <c r="E3" s="28" t="s">
        <v>66</v>
      </c>
      <c r="F3" s="28" t="s">
        <v>67</v>
      </c>
    </row>
    <row r="4" spans="1:8" x14ac:dyDescent="0.25">
      <c r="A4" s="12" t="s">
        <v>68</v>
      </c>
      <c r="B4" s="16">
        <v>20000</v>
      </c>
      <c r="C4" s="16">
        <v>12000</v>
      </c>
      <c r="D4" s="16">
        <v>150000</v>
      </c>
      <c r="E4" s="16">
        <v>17500</v>
      </c>
      <c r="F4" s="30">
        <f>SUMPRODUCT(B4:E4,$B$16:$E$16)</f>
        <v>39645.763465676195</v>
      </c>
    </row>
    <row r="5" spans="1:8" x14ac:dyDescent="0.25">
      <c r="A5" s="12" t="s">
        <v>69</v>
      </c>
      <c r="B5" s="16">
        <v>30000</v>
      </c>
      <c r="C5" s="16">
        <v>80000</v>
      </c>
      <c r="D5" s="16">
        <v>200000</v>
      </c>
      <c r="E5" s="16">
        <v>20000</v>
      </c>
      <c r="F5" s="30">
        <f t="shared" ref="F5:F8" si="0">SUMPRODUCT(B5:E5,$B$16:$E$16)</f>
        <v>138497.22933419878</v>
      </c>
    </row>
    <row r="6" spans="1:8" x14ac:dyDescent="0.25">
      <c r="A6" s="12" t="s">
        <v>70</v>
      </c>
      <c r="B6" s="16">
        <v>24000</v>
      </c>
      <c r="C6" s="16">
        <v>20000</v>
      </c>
      <c r="D6" s="16">
        <v>300000</v>
      </c>
      <c r="E6" s="16">
        <v>50000</v>
      </c>
      <c r="F6" s="30">
        <f t="shared" si="0"/>
        <v>65155.722236245841</v>
      </c>
    </row>
    <row r="7" spans="1:8" x14ac:dyDescent="0.25">
      <c r="A7" s="12" t="s">
        <v>71</v>
      </c>
      <c r="B7" s="16">
        <v>100000</v>
      </c>
      <c r="C7" s="16">
        <v>40000</v>
      </c>
      <c r="D7" s="16">
        <v>500000</v>
      </c>
      <c r="E7" s="16">
        <v>10000</v>
      </c>
      <c r="F7" s="30">
        <f t="shared" si="0"/>
        <v>144934.06897214908</v>
      </c>
    </row>
    <row r="8" spans="1:8" x14ac:dyDescent="0.25">
      <c r="A8" s="12" t="s">
        <v>72</v>
      </c>
      <c r="B8" s="16">
        <v>29000</v>
      </c>
      <c r="C8" s="16">
        <v>30000</v>
      </c>
      <c r="D8" s="16">
        <v>230000</v>
      </c>
      <c r="E8" s="16">
        <v>15000</v>
      </c>
      <c r="F8" s="30">
        <f t="shared" si="0"/>
        <v>70553.411945716594</v>
      </c>
      <c r="H8" s="32"/>
    </row>
    <row r="9" spans="1:8" x14ac:dyDescent="0.25">
      <c r="A9" s="17"/>
      <c r="B9" s="18"/>
      <c r="C9" s="18"/>
      <c r="D9" s="18"/>
      <c r="E9" s="18"/>
      <c r="F9" s="17"/>
    </row>
    <row r="10" spans="1:8" x14ac:dyDescent="0.25">
      <c r="A10" s="19" t="s">
        <v>67</v>
      </c>
      <c r="B10" s="31">
        <f>SUM(B4:B8)</f>
        <v>203000</v>
      </c>
      <c r="C10" s="31">
        <f t="shared" ref="C10:E10" si="1">SUM(C4:C8)</f>
        <v>182000</v>
      </c>
      <c r="D10" s="31">
        <f t="shared" si="1"/>
        <v>1380000</v>
      </c>
      <c r="E10" s="31">
        <f t="shared" si="1"/>
        <v>112500</v>
      </c>
    </row>
    <row r="11" spans="1:8" x14ac:dyDescent="0.25">
      <c r="A11" s="19" t="s">
        <v>75</v>
      </c>
      <c r="B11" s="30">
        <f>B10*B16</f>
        <v>176907.91292536631</v>
      </c>
      <c r="C11" s="30">
        <f t="shared" ref="C11:E11" si="2">C10*C16</f>
        <v>238457.56253530947</v>
      </c>
      <c r="D11" s="30">
        <f t="shared" si="2"/>
        <v>5556.9579171324522</v>
      </c>
      <c r="E11" s="30">
        <f t="shared" si="2"/>
        <v>37863.762576178291</v>
      </c>
      <c r="H11" s="32"/>
    </row>
    <row r="15" spans="1:8" x14ac:dyDescent="0.25">
      <c r="B15" s="34" t="s">
        <v>63</v>
      </c>
      <c r="C15" s="34" t="s">
        <v>64</v>
      </c>
      <c r="D15" s="34" t="s">
        <v>65</v>
      </c>
      <c r="E15" s="34" t="s">
        <v>66</v>
      </c>
    </row>
    <row r="16" spans="1:8" x14ac:dyDescent="0.25">
      <c r="A16" s="33" t="s">
        <v>73</v>
      </c>
      <c r="B16" s="20">
        <v>0.87146755135648435</v>
      </c>
      <c r="C16" s="20">
        <v>1.3102063875566454</v>
      </c>
      <c r="D16" s="20">
        <v>4.026781099371342E-3</v>
      </c>
      <c r="E16" s="20">
        <v>0.33656677845491811</v>
      </c>
    </row>
  </sheetData>
  <sheetProtection sheet="1" objects="1" scenarios="1" selectLockedCells="1" selectUnlockedCells="1"/>
  <printOptions gridLines="1" gridLinesSet="0"/>
  <pageMargins left="0.75" right="0.75" top="1" bottom="1" header="0.511811024" footer="0.511811024"/>
  <headerFooter alignWithMargins="0">
    <oddHeader>&amp;A</oddHeader>
    <oddFooter>Pàgina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7CFF7-4B97-42B4-ADFE-50B17964290B}">
  <dimension ref="B2:F15"/>
  <sheetViews>
    <sheetView workbookViewId="0">
      <selection activeCell="F5" sqref="F5"/>
    </sheetView>
  </sheetViews>
  <sheetFormatPr defaultColWidth="11.42578125" defaultRowHeight="15" x14ac:dyDescent="0.25"/>
  <cols>
    <col min="1" max="1" width="6.140625" style="1" customWidth="1"/>
    <col min="2" max="6" width="16.5703125" style="1" customWidth="1"/>
    <col min="7" max="7" width="11.42578125" style="1" customWidth="1"/>
    <col min="8" max="16384" width="11.42578125" style="1"/>
  </cols>
  <sheetData>
    <row r="2" spans="2:6" x14ac:dyDescent="0.25">
      <c r="B2" s="35">
        <f ca="1">TODAY()</f>
        <v>44877</v>
      </c>
      <c r="E2" s="42" t="s">
        <v>26</v>
      </c>
      <c r="F2" s="44">
        <v>17.43</v>
      </c>
    </row>
    <row r="4" spans="2:6" x14ac:dyDescent="0.25">
      <c r="B4" s="43" t="s">
        <v>0</v>
      </c>
      <c r="C4" s="43" t="s">
        <v>1</v>
      </c>
      <c r="D4" s="43" t="s">
        <v>2</v>
      </c>
      <c r="E4" s="43" t="s">
        <v>27</v>
      </c>
      <c r="F4" s="43" t="s">
        <v>28</v>
      </c>
    </row>
    <row r="5" spans="2:6" x14ac:dyDescent="0.25">
      <c r="B5" s="2" t="s">
        <v>5</v>
      </c>
      <c r="C5" s="2" t="s">
        <v>6</v>
      </c>
      <c r="D5" s="3">
        <v>949.6</v>
      </c>
      <c r="E5" s="2">
        <v>2</v>
      </c>
      <c r="F5" s="36"/>
    </row>
    <row r="6" spans="2:6" x14ac:dyDescent="0.25">
      <c r="B6" s="2" t="s">
        <v>7</v>
      </c>
      <c r="C6" s="2" t="s">
        <v>8</v>
      </c>
      <c r="D6" s="3">
        <v>793.34</v>
      </c>
      <c r="E6" s="2">
        <v>3</v>
      </c>
      <c r="F6" s="36"/>
    </row>
    <row r="7" spans="2:6" x14ac:dyDescent="0.25">
      <c r="B7" s="2" t="s">
        <v>9</v>
      </c>
      <c r="C7" s="2" t="s">
        <v>10</v>
      </c>
      <c r="D7" s="3">
        <v>877.48</v>
      </c>
      <c r="E7" s="2">
        <v>5</v>
      </c>
      <c r="F7" s="36"/>
    </row>
    <row r="8" spans="2:6" x14ac:dyDescent="0.25">
      <c r="B8" s="2" t="s">
        <v>11</v>
      </c>
      <c r="C8" s="2" t="s">
        <v>8</v>
      </c>
      <c r="D8" s="3">
        <v>1003.69</v>
      </c>
      <c r="E8" s="2">
        <v>4</v>
      </c>
      <c r="F8" s="36"/>
    </row>
    <row r="9" spans="2:6" x14ac:dyDescent="0.25">
      <c r="B9" s="2" t="s">
        <v>12</v>
      </c>
      <c r="C9" s="2" t="s">
        <v>13</v>
      </c>
      <c r="D9" s="3">
        <v>1400.36</v>
      </c>
      <c r="E9" s="2">
        <v>8</v>
      </c>
      <c r="F9" s="36"/>
    </row>
    <row r="10" spans="2:6" x14ac:dyDescent="0.25">
      <c r="B10" s="2" t="s">
        <v>14</v>
      </c>
      <c r="C10" s="2" t="s">
        <v>15</v>
      </c>
      <c r="D10" s="3">
        <v>1604.7</v>
      </c>
      <c r="E10" s="2">
        <v>3</v>
      </c>
      <c r="F10" s="36"/>
    </row>
    <row r="11" spans="2:6" x14ac:dyDescent="0.25">
      <c r="B11" s="2" t="s">
        <v>16</v>
      </c>
      <c r="C11" s="2" t="s">
        <v>17</v>
      </c>
      <c r="D11" s="3">
        <v>1087.83</v>
      </c>
      <c r="E11" s="2">
        <v>6</v>
      </c>
      <c r="F11" s="36"/>
    </row>
    <row r="12" spans="2:6" x14ac:dyDescent="0.25">
      <c r="B12" s="2" t="s">
        <v>18</v>
      </c>
      <c r="C12" s="2" t="s">
        <v>19</v>
      </c>
      <c r="D12" s="3">
        <v>1069.8</v>
      </c>
      <c r="E12" s="2">
        <v>2</v>
      </c>
      <c r="F12" s="36"/>
    </row>
    <row r="13" spans="2:6" x14ac:dyDescent="0.25">
      <c r="B13" s="2" t="s">
        <v>20</v>
      </c>
      <c r="C13" s="2" t="s">
        <v>21</v>
      </c>
      <c r="D13" s="3">
        <v>1736.92</v>
      </c>
      <c r="E13" s="2">
        <v>7</v>
      </c>
      <c r="F13" s="36"/>
    </row>
    <row r="14" spans="2:6" x14ac:dyDescent="0.25">
      <c r="B14" s="2" t="s">
        <v>22</v>
      </c>
      <c r="C14" s="2" t="s">
        <v>23</v>
      </c>
      <c r="D14" s="3">
        <v>1604.7</v>
      </c>
      <c r="E14" s="2">
        <v>1</v>
      </c>
      <c r="F14" s="36"/>
    </row>
    <row r="15" spans="2:6" x14ac:dyDescent="0.25">
      <c r="B15" s="2" t="s">
        <v>24</v>
      </c>
      <c r="C15" s="2" t="s">
        <v>25</v>
      </c>
      <c r="D15" s="3">
        <v>769.3</v>
      </c>
      <c r="E15" s="2">
        <v>3</v>
      </c>
      <c r="F15" s="36"/>
    </row>
  </sheetData>
  <pageMargins left="0.75000000000000011" right="0.75000000000000011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ECBEA-4FC1-4D59-A713-3368CE2AC2BB}">
  <dimension ref="A3:E18"/>
  <sheetViews>
    <sheetView workbookViewId="0">
      <selection activeCell="C4" sqref="C4"/>
    </sheetView>
  </sheetViews>
  <sheetFormatPr defaultColWidth="11.42578125" defaultRowHeight="15" x14ac:dyDescent="0.25"/>
  <cols>
    <col min="1" max="1" width="15.85546875" style="7" bestFit="1" customWidth="1"/>
    <col min="2" max="2" width="14.7109375" style="7" bestFit="1" customWidth="1"/>
    <col min="3" max="3" width="11.7109375" style="7" customWidth="1"/>
    <col min="4" max="4" width="13.7109375" style="7" customWidth="1"/>
    <col min="5" max="5" width="14.42578125" style="7" customWidth="1"/>
    <col min="6" max="16384" width="11.42578125" style="7"/>
  </cols>
  <sheetData>
    <row r="3" spans="1:5" x14ac:dyDescent="0.25">
      <c r="A3" s="51" t="s">
        <v>41</v>
      </c>
      <c r="B3" s="53" t="s">
        <v>42</v>
      </c>
      <c r="C3" s="51" t="s">
        <v>43</v>
      </c>
      <c r="D3" s="53" t="s">
        <v>44</v>
      </c>
      <c r="E3" s="51" t="s">
        <v>43</v>
      </c>
    </row>
    <row r="4" spans="1:5" x14ac:dyDescent="0.25">
      <c r="A4" s="52" t="s">
        <v>45</v>
      </c>
      <c r="B4" s="9">
        <v>1923.1999999999998</v>
      </c>
      <c r="C4" s="45"/>
      <c r="D4" s="9">
        <v>1021.8000000000001</v>
      </c>
      <c r="E4" s="46"/>
    </row>
    <row r="5" spans="1:5" x14ac:dyDescent="0.25">
      <c r="A5" s="52" t="s">
        <v>46</v>
      </c>
      <c r="B5" s="9">
        <v>4086.8</v>
      </c>
      <c r="C5" s="46"/>
      <c r="D5" s="9">
        <v>2043.4</v>
      </c>
      <c r="E5" s="46"/>
    </row>
    <row r="6" spans="1:5" x14ac:dyDescent="0.25">
      <c r="A6" s="52" t="s">
        <v>47</v>
      </c>
      <c r="B6" s="9">
        <v>2223.8000000000002</v>
      </c>
      <c r="C6" s="46"/>
      <c r="D6" s="9">
        <v>1021.8000000000001</v>
      </c>
      <c r="E6" s="46"/>
    </row>
    <row r="7" spans="1:5" x14ac:dyDescent="0.25">
      <c r="A7" s="52" t="s">
        <v>48</v>
      </c>
      <c r="B7" s="9">
        <v>601</v>
      </c>
      <c r="C7" s="46"/>
      <c r="D7" s="9">
        <v>300.59999999999997</v>
      </c>
      <c r="E7" s="46"/>
    </row>
    <row r="8" spans="1:5" x14ac:dyDescent="0.25">
      <c r="A8" s="52" t="s">
        <v>49</v>
      </c>
      <c r="B8" s="9">
        <v>1923.1999999999998</v>
      </c>
      <c r="C8" s="46"/>
      <c r="D8" s="9">
        <v>1021.8000000000001</v>
      </c>
      <c r="E8" s="46"/>
    </row>
    <row r="9" spans="1:5" x14ac:dyDescent="0.25">
      <c r="A9" s="52" t="s">
        <v>50</v>
      </c>
      <c r="B9" s="9">
        <v>781.4</v>
      </c>
      <c r="C9" s="46"/>
      <c r="D9" s="9">
        <v>420.79999999999995</v>
      </c>
      <c r="E9" s="46"/>
    </row>
    <row r="10" spans="1:5" x14ac:dyDescent="0.25">
      <c r="A10" s="52" t="s">
        <v>51</v>
      </c>
      <c r="B10" s="9">
        <v>1442.4</v>
      </c>
      <c r="C10" s="46"/>
      <c r="D10" s="9">
        <v>521.19999999999993</v>
      </c>
      <c r="E10" s="46"/>
    </row>
    <row r="11" spans="1:5" x14ac:dyDescent="0.25">
      <c r="A11" s="52" t="s">
        <v>52</v>
      </c>
      <c r="B11" s="9">
        <v>781.4</v>
      </c>
      <c r="C11" s="46"/>
      <c r="D11" s="9">
        <v>420.79999999999995</v>
      </c>
      <c r="E11" s="46"/>
    </row>
    <row r="12" spans="1:5" x14ac:dyDescent="0.25">
      <c r="A12" s="52" t="s">
        <v>53</v>
      </c>
      <c r="B12" s="9">
        <v>1142</v>
      </c>
      <c r="C12" s="46"/>
      <c r="D12" s="9">
        <v>601</v>
      </c>
      <c r="E12" s="46"/>
    </row>
    <row r="13" spans="1:5" x14ac:dyDescent="0.25">
      <c r="A13" s="52" t="s">
        <v>54</v>
      </c>
      <c r="B13" s="9">
        <v>1983.4</v>
      </c>
      <c r="C13" s="46"/>
      <c r="D13" s="9">
        <v>1021.8000000000001</v>
      </c>
      <c r="E13" s="46"/>
    </row>
    <row r="14" spans="1:5" x14ac:dyDescent="0.25">
      <c r="A14" s="54" t="s">
        <v>67</v>
      </c>
      <c r="B14" s="10">
        <f>SUM(B4:B13)</f>
        <v>16888.599999999999</v>
      </c>
      <c r="C14" s="8"/>
      <c r="D14" s="10">
        <f>SUM(D4:D13)</f>
        <v>8395</v>
      </c>
      <c r="E14" s="8"/>
    </row>
    <row r="18" spans="2:2" x14ac:dyDescent="0.25">
      <c r="B18" s="11"/>
    </row>
  </sheetData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0" verticalDpi="0" copies="0" r:id="rId1"/>
  <headerFooter alignWithMargins="0">
    <oddHeader>&amp;C&amp;6&amp;F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DE36F-A64E-4EEA-9164-A97AC40B5D44}">
  <dimension ref="A3:E18"/>
  <sheetViews>
    <sheetView workbookViewId="0"/>
  </sheetViews>
  <sheetFormatPr defaultColWidth="11.42578125" defaultRowHeight="15" x14ac:dyDescent="0.25"/>
  <cols>
    <col min="1" max="1" width="15.85546875" style="7" bestFit="1" customWidth="1"/>
    <col min="2" max="2" width="14.7109375" style="7" bestFit="1" customWidth="1"/>
    <col min="3" max="3" width="11.7109375" style="7" customWidth="1"/>
    <col min="4" max="4" width="13.7109375" style="7" customWidth="1"/>
    <col min="5" max="5" width="14.42578125" style="7" customWidth="1"/>
    <col min="6" max="16384" width="11.42578125" style="7"/>
  </cols>
  <sheetData>
    <row r="3" spans="1:5" x14ac:dyDescent="0.25">
      <c r="A3" s="51" t="s">
        <v>41</v>
      </c>
      <c r="B3" s="53" t="s">
        <v>42</v>
      </c>
      <c r="C3" s="51" t="s">
        <v>43</v>
      </c>
      <c r="D3" s="53" t="s">
        <v>44</v>
      </c>
      <c r="E3" s="51" t="s">
        <v>43</v>
      </c>
    </row>
    <row r="4" spans="1:5" x14ac:dyDescent="0.25">
      <c r="A4" s="52" t="s">
        <v>45</v>
      </c>
      <c r="B4" s="9">
        <v>1923.1999999999998</v>
      </c>
      <c r="C4" s="45">
        <f>B4*100/B$14</f>
        <v>11.387563208318037</v>
      </c>
      <c r="D4" s="9">
        <v>1021.8000000000001</v>
      </c>
      <c r="E4" s="45">
        <f>D4*100/D$14</f>
        <v>12.171530673019655</v>
      </c>
    </row>
    <row r="5" spans="1:5" x14ac:dyDescent="0.25">
      <c r="A5" s="52" t="s">
        <v>46</v>
      </c>
      <c r="B5" s="9">
        <v>4086.8</v>
      </c>
      <c r="C5" s="45">
        <f t="shared" ref="C5:E13" si="0">B5*100/B$14</f>
        <v>24.19857181767583</v>
      </c>
      <c r="D5" s="9">
        <v>2043.4</v>
      </c>
      <c r="E5" s="45">
        <f t="shared" si="0"/>
        <v>24.340678975580701</v>
      </c>
    </row>
    <row r="6" spans="1:5" x14ac:dyDescent="0.25">
      <c r="A6" s="52" t="s">
        <v>47</v>
      </c>
      <c r="B6" s="9">
        <v>2223.8000000000002</v>
      </c>
      <c r="C6" s="45">
        <f t="shared" si="0"/>
        <v>13.167462075009182</v>
      </c>
      <c r="D6" s="9">
        <v>1021.8000000000001</v>
      </c>
      <c r="E6" s="45">
        <f t="shared" si="0"/>
        <v>12.171530673019655</v>
      </c>
    </row>
    <row r="7" spans="1:5" x14ac:dyDescent="0.25">
      <c r="A7" s="52" t="s">
        <v>48</v>
      </c>
      <c r="B7" s="9">
        <v>601</v>
      </c>
      <c r="C7" s="45">
        <f t="shared" si="0"/>
        <v>3.5586135025993868</v>
      </c>
      <c r="D7" s="9">
        <v>300.59999999999997</v>
      </c>
      <c r="E7" s="45">
        <f t="shared" si="0"/>
        <v>3.5807027992852882</v>
      </c>
    </row>
    <row r="8" spans="1:5" x14ac:dyDescent="0.25">
      <c r="A8" s="52" t="s">
        <v>49</v>
      </c>
      <c r="B8" s="9">
        <v>1923.1999999999998</v>
      </c>
      <c r="C8" s="45">
        <f t="shared" si="0"/>
        <v>11.387563208318037</v>
      </c>
      <c r="D8" s="9">
        <v>1021.8000000000001</v>
      </c>
      <c r="E8" s="45">
        <f t="shared" si="0"/>
        <v>12.171530673019655</v>
      </c>
    </row>
    <row r="9" spans="1:5" x14ac:dyDescent="0.25">
      <c r="A9" s="52" t="s">
        <v>50</v>
      </c>
      <c r="B9" s="9">
        <v>781.4</v>
      </c>
      <c r="C9" s="45">
        <f t="shared" si="0"/>
        <v>4.62678966877065</v>
      </c>
      <c r="D9" s="9">
        <v>420.79999999999995</v>
      </c>
      <c r="E9" s="45">
        <f t="shared" si="0"/>
        <v>5.0125074449076825</v>
      </c>
    </row>
    <row r="10" spans="1:5" x14ac:dyDescent="0.25">
      <c r="A10" s="52" t="s">
        <v>51</v>
      </c>
      <c r="B10" s="9">
        <v>1442.4</v>
      </c>
      <c r="C10" s="45">
        <f t="shared" si="0"/>
        <v>8.540672406238528</v>
      </c>
      <c r="D10" s="9">
        <v>521.19999999999993</v>
      </c>
      <c r="E10" s="45">
        <f t="shared" si="0"/>
        <v>6.2084574151280512</v>
      </c>
    </row>
    <row r="11" spans="1:5" x14ac:dyDescent="0.25">
      <c r="A11" s="52" t="s">
        <v>52</v>
      </c>
      <c r="B11" s="9">
        <v>781.4</v>
      </c>
      <c r="C11" s="45">
        <f t="shared" si="0"/>
        <v>4.62678966877065</v>
      </c>
      <c r="D11" s="9">
        <v>420.79999999999995</v>
      </c>
      <c r="E11" s="45">
        <f t="shared" si="0"/>
        <v>5.0125074449076825</v>
      </c>
    </row>
    <row r="12" spans="1:5" x14ac:dyDescent="0.25">
      <c r="A12" s="52" t="s">
        <v>53</v>
      </c>
      <c r="B12" s="9">
        <v>1142</v>
      </c>
      <c r="C12" s="45">
        <f t="shared" si="0"/>
        <v>6.7619577703302829</v>
      </c>
      <c r="D12" s="9">
        <v>601</v>
      </c>
      <c r="E12" s="45">
        <f t="shared" si="0"/>
        <v>7.1590232281119714</v>
      </c>
    </row>
    <row r="13" spans="1:5" x14ac:dyDescent="0.25">
      <c r="A13" s="52" t="s">
        <v>54</v>
      </c>
      <c r="B13" s="9">
        <v>1983.4</v>
      </c>
      <c r="C13" s="45">
        <f t="shared" si="0"/>
        <v>11.744016673969425</v>
      </c>
      <c r="D13" s="9">
        <v>1021.8000000000001</v>
      </c>
      <c r="E13" s="45">
        <f t="shared" si="0"/>
        <v>12.171530673019655</v>
      </c>
    </row>
    <row r="14" spans="1:5" x14ac:dyDescent="0.25">
      <c r="A14" s="54" t="s">
        <v>67</v>
      </c>
      <c r="B14" s="10">
        <f>SUM(B4:B13)</f>
        <v>16888.599999999999</v>
      </c>
      <c r="C14" s="8"/>
      <c r="D14" s="10">
        <f>SUM(D4:D13)</f>
        <v>8395</v>
      </c>
      <c r="E14" s="8"/>
    </row>
    <row r="18" spans="2:2" x14ac:dyDescent="0.25">
      <c r="B18" s="11"/>
    </row>
  </sheetData>
  <sheetProtection sheet="1" objects="1" scenarios="1" selectLockedCells="1" selectUnlockedCells="1"/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0" verticalDpi="0" copies="0" r:id="rId1"/>
  <headerFooter alignWithMargins="0">
    <oddHeader>&amp;C&amp;6&amp;F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C694F-66E1-4042-9B21-D5BE95BE5E36}">
  <dimension ref="B2:F26"/>
  <sheetViews>
    <sheetView workbookViewId="0">
      <selection activeCell="C5" sqref="C5"/>
    </sheetView>
  </sheetViews>
  <sheetFormatPr defaultRowHeight="15" x14ac:dyDescent="0.25"/>
  <cols>
    <col min="1" max="1" width="9.140625" style="4"/>
    <col min="2" max="2" width="11.85546875" style="4" bestFit="1" customWidth="1"/>
    <col min="3" max="5" width="14.5703125" style="4" customWidth="1"/>
    <col min="6" max="6" width="16.5703125" style="4" customWidth="1"/>
    <col min="7" max="16384" width="9.140625" style="4"/>
  </cols>
  <sheetData>
    <row r="2" spans="2:6" x14ac:dyDescent="0.25">
      <c r="B2" s="56" t="s">
        <v>29</v>
      </c>
      <c r="C2" s="56"/>
      <c r="D2" s="56"/>
      <c r="E2" s="56"/>
      <c r="F2" s="56"/>
    </row>
    <row r="4" spans="2:6" x14ac:dyDescent="0.25">
      <c r="C4" s="48" t="s">
        <v>30</v>
      </c>
      <c r="D4" s="48" t="s">
        <v>31</v>
      </c>
      <c r="E4" s="48" t="s">
        <v>32</v>
      </c>
      <c r="F4" s="48" t="s">
        <v>33</v>
      </c>
    </row>
    <row r="5" spans="2:6" x14ac:dyDescent="0.25">
      <c r="B5" s="49" t="s">
        <v>34</v>
      </c>
      <c r="C5" s="5">
        <v>44498.435098691822</v>
      </c>
      <c r="D5" s="5">
        <v>52228.197336074525</v>
      </c>
      <c r="E5" s="5">
        <v>53415.529698797058</v>
      </c>
      <c r="F5" s="47"/>
    </row>
    <row r="6" spans="2:6" x14ac:dyDescent="0.25">
      <c r="B6" s="49" t="s">
        <v>35</v>
      </c>
      <c r="C6" s="5">
        <v>69193.295061686367</v>
      </c>
      <c r="D6" s="5">
        <v>79994.014397476072</v>
      </c>
      <c r="E6" s="5">
        <v>1472.0458809820757</v>
      </c>
      <c r="F6" s="47"/>
    </row>
    <row r="7" spans="2:6" x14ac:dyDescent="0.25">
      <c r="B7" s="49" t="s">
        <v>36</v>
      </c>
      <c r="C7" s="5">
        <v>11621.266102797257</v>
      </c>
      <c r="D7" s="5">
        <v>73157.497954751889</v>
      </c>
      <c r="E7" s="5">
        <v>36485.208823589885</v>
      </c>
      <c r="F7" s="47"/>
    </row>
    <row r="8" spans="2:6" x14ac:dyDescent="0.25">
      <c r="B8" s="49" t="s">
        <v>37</v>
      </c>
      <c r="C8" s="5">
        <v>65249.980949343102</v>
      </c>
      <c r="D8" s="5">
        <v>51981.244489617275</v>
      </c>
      <c r="E8" s="5">
        <v>74969.983344556706</v>
      </c>
      <c r="F8" s="47"/>
    </row>
    <row r="9" spans="2:6" x14ac:dyDescent="0.25">
      <c r="B9" s="49" t="s">
        <v>33</v>
      </c>
      <c r="C9" s="47"/>
      <c r="D9" s="47"/>
      <c r="E9" s="47"/>
      <c r="F9" s="47"/>
    </row>
    <row r="11" spans="2:6" x14ac:dyDescent="0.25">
      <c r="B11" s="56" t="s">
        <v>38</v>
      </c>
      <c r="C11" s="56"/>
      <c r="D11" s="56"/>
      <c r="E11" s="56"/>
      <c r="F11" s="56"/>
    </row>
    <row r="13" spans="2:6" x14ac:dyDescent="0.25">
      <c r="C13" s="50" t="s">
        <v>39</v>
      </c>
    </row>
    <row r="14" spans="2:6" x14ac:dyDescent="0.25">
      <c r="B14" s="49" t="s">
        <v>34</v>
      </c>
      <c r="C14" s="6">
        <v>0.15</v>
      </c>
    </row>
    <row r="15" spans="2:6" x14ac:dyDescent="0.25">
      <c r="B15" s="49" t="s">
        <v>35</v>
      </c>
      <c r="C15" s="6">
        <v>0.22</v>
      </c>
    </row>
    <row r="16" spans="2:6" x14ac:dyDescent="0.25">
      <c r="B16" s="49" t="s">
        <v>36</v>
      </c>
      <c r="C16" s="6">
        <v>0.1</v>
      </c>
    </row>
    <row r="17" spans="2:6" x14ac:dyDescent="0.25">
      <c r="B17" s="49" t="s">
        <v>37</v>
      </c>
      <c r="C17" s="6">
        <v>0.3</v>
      </c>
    </row>
    <row r="19" spans="2:6" x14ac:dyDescent="0.25">
      <c r="B19" s="57" t="s">
        <v>40</v>
      </c>
      <c r="C19" s="58"/>
      <c r="D19" s="58"/>
      <c r="E19" s="58"/>
      <c r="F19" s="59"/>
    </row>
    <row r="21" spans="2:6" x14ac:dyDescent="0.25">
      <c r="C21" s="48" t="s">
        <v>30</v>
      </c>
      <c r="D21" s="48" t="s">
        <v>31</v>
      </c>
      <c r="E21" s="48" t="s">
        <v>32</v>
      </c>
      <c r="F21" s="48" t="s">
        <v>33</v>
      </c>
    </row>
    <row r="22" spans="2:6" x14ac:dyDescent="0.25">
      <c r="B22" s="49" t="s">
        <v>34</v>
      </c>
      <c r="C22" s="47"/>
      <c r="D22" s="47"/>
      <c r="E22" s="47"/>
      <c r="F22" s="47"/>
    </row>
    <row r="23" spans="2:6" x14ac:dyDescent="0.25">
      <c r="B23" s="49" t="s">
        <v>35</v>
      </c>
      <c r="C23" s="47"/>
      <c r="D23" s="47"/>
      <c r="E23" s="47"/>
      <c r="F23" s="47"/>
    </row>
    <row r="24" spans="2:6" x14ac:dyDescent="0.25">
      <c r="B24" s="49" t="s">
        <v>36</v>
      </c>
      <c r="C24" s="47"/>
      <c r="D24" s="47"/>
      <c r="E24" s="47"/>
      <c r="F24" s="47"/>
    </row>
    <row r="25" spans="2:6" x14ac:dyDescent="0.25">
      <c r="B25" s="49" t="s">
        <v>37</v>
      </c>
      <c r="C25" s="47"/>
      <c r="D25" s="47"/>
      <c r="E25" s="47"/>
      <c r="F25" s="47"/>
    </row>
    <row r="26" spans="2:6" x14ac:dyDescent="0.25">
      <c r="B26" s="49" t="s">
        <v>33</v>
      </c>
      <c r="C26" s="47"/>
      <c r="D26" s="47"/>
      <c r="E26" s="47"/>
      <c r="F26" s="47"/>
    </row>
  </sheetData>
  <mergeCells count="3">
    <mergeCell ref="B2:F2"/>
    <mergeCell ref="B11:F11"/>
    <mergeCell ref="B19:F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C39F7-287A-403D-973E-BC27FA0E71A0}">
  <dimension ref="B2:F26"/>
  <sheetViews>
    <sheetView workbookViewId="0"/>
  </sheetViews>
  <sheetFormatPr defaultRowHeight="15" x14ac:dyDescent="0.25"/>
  <cols>
    <col min="1" max="1" width="9.140625" style="4"/>
    <col min="2" max="2" width="11.85546875" style="4" bestFit="1" customWidth="1"/>
    <col min="3" max="5" width="14.5703125" style="4" customWidth="1"/>
    <col min="6" max="6" width="16.5703125" style="4" customWidth="1"/>
    <col min="7" max="16384" width="9.140625" style="4"/>
  </cols>
  <sheetData>
    <row r="2" spans="2:6" x14ac:dyDescent="0.25">
      <c r="B2" s="56" t="s">
        <v>29</v>
      </c>
      <c r="C2" s="56"/>
      <c r="D2" s="56"/>
      <c r="E2" s="56"/>
      <c r="F2" s="56"/>
    </row>
    <row r="4" spans="2:6" x14ac:dyDescent="0.25">
      <c r="C4" s="48" t="s">
        <v>30</v>
      </c>
      <c r="D4" s="48" t="s">
        <v>31</v>
      </c>
      <c r="E4" s="48" t="s">
        <v>32</v>
      </c>
      <c r="F4" s="48" t="s">
        <v>33</v>
      </c>
    </row>
    <row r="5" spans="2:6" x14ac:dyDescent="0.25">
      <c r="B5" s="49" t="s">
        <v>34</v>
      </c>
      <c r="C5" s="5">
        <v>44498.435098691822</v>
      </c>
      <c r="D5" s="5">
        <v>52228.197336074525</v>
      </c>
      <c r="E5" s="5">
        <v>53415.529698797058</v>
      </c>
      <c r="F5" s="55">
        <f>SUM(C5:E5)</f>
        <v>150142.1621335634</v>
      </c>
    </row>
    <row r="6" spans="2:6" x14ac:dyDescent="0.25">
      <c r="B6" s="49" t="s">
        <v>35</v>
      </c>
      <c r="C6" s="5">
        <v>69193.295061686367</v>
      </c>
      <c r="D6" s="5">
        <v>79994.014397476072</v>
      </c>
      <c r="E6" s="5">
        <v>1472.0458809820757</v>
      </c>
      <c r="F6" s="55">
        <f>SUM(C6:E6)</f>
        <v>150659.35534014451</v>
      </c>
    </row>
    <row r="7" spans="2:6" x14ac:dyDescent="0.25">
      <c r="B7" s="49" t="s">
        <v>36</v>
      </c>
      <c r="C7" s="5">
        <v>11621.266102797257</v>
      </c>
      <c r="D7" s="5">
        <v>73157.497954751889</v>
      </c>
      <c r="E7" s="5">
        <v>36485.208823589885</v>
      </c>
      <c r="F7" s="55">
        <f>SUM(C7:E7)</f>
        <v>121263.97288113904</v>
      </c>
    </row>
    <row r="8" spans="2:6" x14ac:dyDescent="0.25">
      <c r="B8" s="49" t="s">
        <v>37</v>
      </c>
      <c r="C8" s="5">
        <v>65249.980949343102</v>
      </c>
      <c r="D8" s="5">
        <v>51981.244489617275</v>
      </c>
      <c r="E8" s="5">
        <v>74969.983344556706</v>
      </c>
      <c r="F8" s="55">
        <f>SUM(C8:E8)</f>
        <v>192201.20878351707</v>
      </c>
    </row>
    <row r="9" spans="2:6" x14ac:dyDescent="0.25">
      <c r="B9" s="49" t="s">
        <v>33</v>
      </c>
      <c r="C9" s="55">
        <f>SUM(C5:C8)</f>
        <v>190562.97721251854</v>
      </c>
      <c r="D9" s="55">
        <f>SUM(D5:D8)</f>
        <v>257360.95417791975</v>
      </c>
      <c r="E9" s="55">
        <f>SUM(E5:E8)</f>
        <v>166342.76774792571</v>
      </c>
      <c r="F9" s="55">
        <f>SUM(C9:E9)</f>
        <v>614266.69913836406</v>
      </c>
    </row>
    <row r="11" spans="2:6" x14ac:dyDescent="0.25">
      <c r="B11" s="56" t="s">
        <v>38</v>
      </c>
      <c r="C11" s="56"/>
      <c r="D11" s="56"/>
      <c r="E11" s="56"/>
      <c r="F11" s="56"/>
    </row>
    <row r="13" spans="2:6" x14ac:dyDescent="0.25">
      <c r="C13" s="50" t="s">
        <v>39</v>
      </c>
    </row>
    <row r="14" spans="2:6" x14ac:dyDescent="0.25">
      <c r="B14" s="49" t="s">
        <v>34</v>
      </c>
      <c r="C14" s="6">
        <v>0.15</v>
      </c>
    </row>
    <row r="15" spans="2:6" x14ac:dyDescent="0.25">
      <c r="B15" s="49" t="s">
        <v>35</v>
      </c>
      <c r="C15" s="6">
        <v>0.22</v>
      </c>
    </row>
    <row r="16" spans="2:6" x14ac:dyDescent="0.25">
      <c r="B16" s="49" t="s">
        <v>36</v>
      </c>
      <c r="C16" s="6">
        <v>0.1</v>
      </c>
    </row>
    <row r="17" spans="2:6" x14ac:dyDescent="0.25">
      <c r="B17" s="49" t="s">
        <v>37</v>
      </c>
      <c r="C17" s="6">
        <v>0.3</v>
      </c>
    </row>
    <row r="19" spans="2:6" x14ac:dyDescent="0.25">
      <c r="B19" s="57" t="s">
        <v>40</v>
      </c>
      <c r="C19" s="58"/>
      <c r="D19" s="58"/>
      <c r="E19" s="58"/>
      <c r="F19" s="59"/>
    </row>
    <row r="21" spans="2:6" x14ac:dyDescent="0.25">
      <c r="C21" s="48" t="s">
        <v>30</v>
      </c>
      <c r="D21" s="48" t="s">
        <v>31</v>
      </c>
      <c r="E21" s="48" t="s">
        <v>32</v>
      </c>
      <c r="F21" s="48" t="s">
        <v>33</v>
      </c>
    </row>
    <row r="22" spans="2:6" x14ac:dyDescent="0.25">
      <c r="B22" s="49" t="s">
        <v>34</v>
      </c>
      <c r="C22" s="55">
        <f>C5*$C14</f>
        <v>6674.7652648037729</v>
      </c>
      <c r="D22" s="55">
        <f t="shared" ref="D22:E22" si="0">D5*$C14</f>
        <v>7834.2296004111786</v>
      </c>
      <c r="E22" s="55">
        <f t="shared" si="0"/>
        <v>8012.3294548195581</v>
      </c>
      <c r="F22" s="55">
        <f>SUM(C22:E22)</f>
        <v>22521.32432003451</v>
      </c>
    </row>
    <row r="23" spans="2:6" x14ac:dyDescent="0.25">
      <c r="B23" s="49" t="s">
        <v>35</v>
      </c>
      <c r="C23" s="55">
        <f t="shared" ref="C23:E25" si="1">C6*$C15</f>
        <v>15222.524913571</v>
      </c>
      <c r="D23" s="55">
        <f t="shared" si="1"/>
        <v>17598.683167444735</v>
      </c>
      <c r="E23" s="55">
        <f t="shared" si="1"/>
        <v>323.85009381605664</v>
      </c>
      <c r="F23" s="55">
        <f>SUM(C23:E23)</f>
        <v>33145.058174831793</v>
      </c>
    </row>
    <row r="24" spans="2:6" x14ac:dyDescent="0.25">
      <c r="B24" s="49" t="s">
        <v>36</v>
      </c>
      <c r="C24" s="55">
        <f t="shared" si="1"/>
        <v>1162.1266102797258</v>
      </c>
      <c r="D24" s="55">
        <f t="shared" si="1"/>
        <v>7315.7497954751889</v>
      </c>
      <c r="E24" s="55">
        <f t="shared" si="1"/>
        <v>3648.5208823589887</v>
      </c>
      <c r="F24" s="55">
        <f>SUM(C24:E24)</f>
        <v>12126.397288113903</v>
      </c>
    </row>
    <row r="25" spans="2:6" x14ac:dyDescent="0.25">
      <c r="B25" s="49" t="s">
        <v>37</v>
      </c>
      <c r="C25" s="55">
        <f t="shared" si="1"/>
        <v>19574.994284802931</v>
      </c>
      <c r="D25" s="55">
        <f t="shared" si="1"/>
        <v>15594.373346885182</v>
      </c>
      <c r="E25" s="55">
        <f t="shared" si="1"/>
        <v>22490.99500336701</v>
      </c>
      <c r="F25" s="55">
        <f>SUM(C25:E25)</f>
        <v>57660.362635055128</v>
      </c>
    </row>
    <row r="26" spans="2:6" x14ac:dyDescent="0.25">
      <c r="B26" s="49" t="s">
        <v>33</v>
      </c>
      <c r="C26" s="55">
        <f>SUM(C22:C25)</f>
        <v>42634.411073457435</v>
      </c>
      <c r="D26" s="55">
        <f>SUM(D22:D25)</f>
        <v>48343.035910216284</v>
      </c>
      <c r="E26" s="55">
        <f>SUM(E22:E25)</f>
        <v>34475.695434361616</v>
      </c>
      <c r="F26" s="55">
        <f>SUM(C26:E26)</f>
        <v>125453.14241803534</v>
      </c>
    </row>
  </sheetData>
  <sheetProtection sheet="1" objects="1" scenarios="1" selectLockedCells="1" selectUnlockedCells="1"/>
  <mergeCells count="3">
    <mergeCell ref="B2:F2"/>
    <mergeCell ref="B11:F11"/>
    <mergeCell ref="B19:F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B44C3-4091-413D-BE62-974EFC67699C}">
  <dimension ref="B1:F33"/>
  <sheetViews>
    <sheetView workbookViewId="0">
      <selection activeCell="C8" sqref="C8"/>
    </sheetView>
  </sheetViews>
  <sheetFormatPr defaultColWidth="11.42578125" defaultRowHeight="15" x14ac:dyDescent="0.25"/>
  <cols>
    <col min="1" max="1" width="5.28515625" style="12" customWidth="1"/>
    <col min="2" max="2" width="16.42578125" style="12" bestFit="1" customWidth="1"/>
    <col min="3" max="16384" width="11.42578125" style="12"/>
  </cols>
  <sheetData>
    <row r="1" spans="2:6" ht="23.25" x14ac:dyDescent="0.35">
      <c r="B1" s="25" t="s">
        <v>74</v>
      </c>
      <c r="C1" s="25"/>
      <c r="D1" s="25"/>
      <c r="E1" s="25"/>
      <c r="F1" s="24"/>
    </row>
    <row r="3" spans="2:6" x14ac:dyDescent="0.25">
      <c r="B3" s="22" t="s">
        <v>55</v>
      </c>
      <c r="C3" s="13">
        <v>32.124096979313165</v>
      </c>
    </row>
    <row r="4" spans="2:6" x14ac:dyDescent="0.25">
      <c r="B4" s="22" t="s">
        <v>56</v>
      </c>
      <c r="C4" s="14">
        <v>0.15</v>
      </c>
    </row>
    <row r="6" spans="2:6" x14ac:dyDescent="0.25">
      <c r="B6" s="26" t="s">
        <v>57</v>
      </c>
      <c r="C6" s="26" t="s">
        <v>58</v>
      </c>
      <c r="D6" s="26" t="s">
        <v>59</v>
      </c>
      <c r="E6" s="26" t="s">
        <v>60</v>
      </c>
    </row>
    <row r="8" spans="2:6" x14ac:dyDescent="0.25">
      <c r="B8" s="13">
        <v>6.010121043837823</v>
      </c>
      <c r="C8" s="21"/>
      <c r="D8" s="21"/>
      <c r="E8" s="21"/>
    </row>
    <row r="9" spans="2:6" x14ac:dyDescent="0.25">
      <c r="B9" s="13">
        <v>7.2121452526053877</v>
      </c>
      <c r="C9" s="21"/>
      <c r="D9" s="21"/>
      <c r="E9" s="21"/>
    </row>
    <row r="10" spans="2:6" x14ac:dyDescent="0.25">
      <c r="B10" s="13">
        <v>8.4141694613729516</v>
      </c>
      <c r="C10" s="21"/>
      <c r="D10" s="21"/>
      <c r="E10" s="21"/>
    </row>
    <row r="11" spans="2:6" x14ac:dyDescent="0.25">
      <c r="B11" s="13">
        <v>9.6161936701405164</v>
      </c>
      <c r="C11" s="21"/>
      <c r="D11" s="21"/>
      <c r="E11" s="21"/>
    </row>
    <row r="12" spans="2:6" x14ac:dyDescent="0.25">
      <c r="B12" s="13">
        <v>10.818217878908081</v>
      </c>
      <c r="C12" s="21"/>
      <c r="D12" s="21"/>
      <c r="E12" s="21"/>
    </row>
    <row r="13" spans="2:6" x14ac:dyDescent="0.25">
      <c r="B13" s="13">
        <v>12.020242087675646</v>
      </c>
      <c r="C13" s="21"/>
      <c r="D13" s="21"/>
      <c r="E13" s="21"/>
    </row>
    <row r="14" spans="2:6" x14ac:dyDescent="0.25">
      <c r="B14" s="13">
        <v>13.222266296443211</v>
      </c>
      <c r="C14" s="21"/>
      <c r="D14" s="21"/>
      <c r="E14" s="21"/>
    </row>
    <row r="15" spans="2:6" x14ac:dyDescent="0.25">
      <c r="B15" s="13">
        <v>14.424290505210775</v>
      </c>
      <c r="C15" s="21"/>
      <c r="D15" s="21"/>
      <c r="E15" s="21"/>
    </row>
    <row r="16" spans="2:6" x14ac:dyDescent="0.25">
      <c r="B16" s="13">
        <v>15.62631471397834</v>
      </c>
      <c r="C16" s="21"/>
      <c r="D16" s="21"/>
      <c r="E16" s="21"/>
    </row>
    <row r="17" spans="2:5" x14ac:dyDescent="0.25">
      <c r="B17" s="13">
        <v>16.828338922745903</v>
      </c>
      <c r="C17" s="21"/>
      <c r="D17" s="21"/>
      <c r="E17" s="21"/>
    </row>
    <row r="18" spans="2:5" x14ac:dyDescent="0.25">
      <c r="B18" s="13">
        <v>18.030363131513468</v>
      </c>
      <c r="C18" s="21"/>
      <c r="D18" s="21"/>
      <c r="E18" s="21"/>
    </row>
    <row r="19" spans="2:5" x14ac:dyDescent="0.25">
      <c r="B19" s="13">
        <v>19.232387340281033</v>
      </c>
      <c r="C19" s="21"/>
      <c r="D19" s="21"/>
      <c r="E19" s="21"/>
    </row>
    <row r="20" spans="2:5" x14ac:dyDescent="0.25">
      <c r="B20" s="13">
        <v>20.434411549048598</v>
      </c>
      <c r="C20" s="21"/>
      <c r="D20" s="21"/>
      <c r="E20" s="21"/>
    </row>
    <row r="21" spans="2:5" x14ac:dyDescent="0.25">
      <c r="B21" s="13">
        <v>21.636435757816162</v>
      </c>
      <c r="C21" s="21"/>
      <c r="D21" s="21"/>
      <c r="E21" s="21"/>
    </row>
    <row r="22" spans="2:5" x14ac:dyDescent="0.25">
      <c r="B22" s="13">
        <v>22.838459966583727</v>
      </c>
      <c r="C22" s="21"/>
      <c r="D22" s="21"/>
      <c r="E22" s="21"/>
    </row>
    <row r="23" spans="2:5" x14ac:dyDescent="0.25">
      <c r="B23" s="13">
        <v>24.040484175351292</v>
      </c>
      <c r="C23" s="21"/>
      <c r="D23" s="21"/>
      <c r="E23" s="21"/>
    </row>
    <row r="24" spans="2:5" x14ac:dyDescent="0.25">
      <c r="B24" s="13">
        <v>25.242508384118857</v>
      </c>
      <c r="C24" s="21"/>
      <c r="D24" s="21"/>
      <c r="E24" s="21"/>
    </row>
    <row r="25" spans="2:5" x14ac:dyDescent="0.25">
      <c r="B25" s="13">
        <v>26.444532592886421</v>
      </c>
      <c r="C25" s="21"/>
      <c r="D25" s="21"/>
      <c r="E25" s="21"/>
    </row>
    <row r="26" spans="2:5" x14ac:dyDescent="0.25">
      <c r="B26" s="13">
        <v>27.646556801653986</v>
      </c>
      <c r="C26" s="21"/>
      <c r="D26" s="21"/>
      <c r="E26" s="21"/>
    </row>
    <row r="27" spans="2:5" x14ac:dyDescent="0.25">
      <c r="B27" s="13">
        <v>28.848581010421551</v>
      </c>
      <c r="C27" s="21"/>
      <c r="D27" s="21"/>
      <c r="E27" s="21"/>
    </row>
    <row r="28" spans="2:5" x14ac:dyDescent="0.25">
      <c r="B28" s="13">
        <v>30.050605219189116</v>
      </c>
      <c r="C28" s="21"/>
      <c r="D28" s="21"/>
      <c r="E28" s="21"/>
    </row>
    <row r="29" spans="2:5" x14ac:dyDescent="0.25">
      <c r="B29" s="13">
        <v>31.252629427956681</v>
      </c>
      <c r="C29" s="21"/>
      <c r="D29" s="21"/>
      <c r="E29" s="21"/>
    </row>
    <row r="30" spans="2:5" x14ac:dyDescent="0.25">
      <c r="B30" s="13">
        <v>32.454653636724245</v>
      </c>
      <c r="C30" s="21"/>
      <c r="D30" s="21"/>
      <c r="E30" s="21"/>
    </row>
    <row r="31" spans="2:5" x14ac:dyDescent="0.25">
      <c r="B31" s="13">
        <v>33.656677845491807</v>
      </c>
      <c r="C31" s="21"/>
      <c r="D31" s="21"/>
      <c r="E31" s="21"/>
    </row>
    <row r="32" spans="2:5" x14ac:dyDescent="0.25">
      <c r="B32" s="13">
        <v>34.858702054259375</v>
      </c>
      <c r="C32" s="21"/>
      <c r="D32" s="21"/>
      <c r="E32" s="21"/>
    </row>
    <row r="33" spans="2:5" x14ac:dyDescent="0.25">
      <c r="B33" s="13">
        <v>36.060726263026936</v>
      </c>
      <c r="C33" s="21"/>
      <c r="D33" s="21"/>
      <c r="E33" s="21"/>
    </row>
  </sheetData>
  <printOptions gridLines="1" gridLinesSet="0"/>
  <pageMargins left="0.75" right="0.75" top="1" bottom="1" header="0.511811024" footer="0.511811024"/>
  <pageSetup paperSize="9" orientation="portrait" horizontalDpi="300" verticalDpi="1200" r:id="rId1"/>
  <headerFooter alignWithMargins="0">
    <oddHeader>&amp;A</oddHeader>
    <oddFooter>Pàgina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29D62-A480-4D02-920D-93500D2A2481}">
  <dimension ref="B1:F33"/>
  <sheetViews>
    <sheetView workbookViewId="0">
      <selection activeCell="I18" sqref="I18"/>
    </sheetView>
  </sheetViews>
  <sheetFormatPr defaultColWidth="11.42578125" defaultRowHeight="15" x14ac:dyDescent="0.25"/>
  <cols>
    <col min="1" max="1" width="5.28515625" style="12" customWidth="1"/>
    <col min="2" max="2" width="16.42578125" style="12" bestFit="1" customWidth="1"/>
    <col min="3" max="16384" width="11.42578125" style="12"/>
  </cols>
  <sheetData>
    <row r="1" spans="2:6" ht="23.25" x14ac:dyDescent="0.35">
      <c r="B1" s="25" t="s">
        <v>74</v>
      </c>
      <c r="C1" s="25"/>
      <c r="D1" s="25"/>
      <c r="E1" s="25"/>
      <c r="F1" s="24"/>
    </row>
    <row r="3" spans="2:6" x14ac:dyDescent="0.25">
      <c r="B3" s="22" t="s">
        <v>55</v>
      </c>
      <c r="C3" s="13">
        <v>32.124096979313165</v>
      </c>
    </row>
    <row r="4" spans="2:6" x14ac:dyDescent="0.25">
      <c r="B4" s="22" t="s">
        <v>56</v>
      </c>
      <c r="C4" s="14">
        <v>0.15</v>
      </c>
    </row>
    <row r="6" spans="2:6" x14ac:dyDescent="0.25">
      <c r="B6" s="26" t="s">
        <v>57</v>
      </c>
      <c r="C6" s="26" t="s">
        <v>58</v>
      </c>
      <c r="D6" s="26" t="s">
        <v>59</v>
      </c>
      <c r="E6" s="26" t="s">
        <v>60</v>
      </c>
    </row>
    <row r="8" spans="2:6" x14ac:dyDescent="0.25">
      <c r="B8" s="13">
        <v>6.010121043837823</v>
      </c>
      <c r="C8" s="23">
        <f>B8+$C$3</f>
        <v>38.134218023150986</v>
      </c>
      <c r="D8" s="23">
        <f>C8*(1+$C$4)</f>
        <v>43.854350726623629</v>
      </c>
      <c r="E8" s="23">
        <f>D8-C8</f>
        <v>5.7201327034726432</v>
      </c>
    </row>
    <row r="9" spans="2:6" x14ac:dyDescent="0.25">
      <c r="B9" s="13">
        <v>7.2121452526053877</v>
      </c>
      <c r="C9" s="23">
        <f t="shared" ref="C9:C33" si="0">B9+$C$3</f>
        <v>39.336242231918554</v>
      </c>
      <c r="D9" s="23">
        <f t="shared" ref="D9:D33" si="1">C9*(1+$C$4)</f>
        <v>45.236678566706331</v>
      </c>
      <c r="E9" s="23">
        <f t="shared" ref="E9:E33" si="2">D9-C9</f>
        <v>5.9004363347877771</v>
      </c>
    </row>
    <row r="10" spans="2:6" x14ac:dyDescent="0.25">
      <c r="B10" s="13">
        <v>8.4141694613729516</v>
      </c>
      <c r="C10" s="23">
        <f t="shared" si="0"/>
        <v>40.538266440686115</v>
      </c>
      <c r="D10" s="23">
        <f t="shared" si="1"/>
        <v>46.619006406789026</v>
      </c>
      <c r="E10" s="23">
        <f t="shared" si="2"/>
        <v>6.0807399661029109</v>
      </c>
    </row>
    <row r="11" spans="2:6" x14ac:dyDescent="0.25">
      <c r="B11" s="13">
        <v>9.6161936701405164</v>
      </c>
      <c r="C11" s="23">
        <f t="shared" si="0"/>
        <v>41.740290649453684</v>
      </c>
      <c r="D11" s="23">
        <f t="shared" si="1"/>
        <v>48.001334246871735</v>
      </c>
      <c r="E11" s="23">
        <f t="shared" si="2"/>
        <v>6.2610435974180518</v>
      </c>
    </row>
    <row r="12" spans="2:6" x14ac:dyDescent="0.25">
      <c r="B12" s="13">
        <v>10.818217878908081</v>
      </c>
      <c r="C12" s="23">
        <f t="shared" si="0"/>
        <v>42.942314858221245</v>
      </c>
      <c r="D12" s="23">
        <f t="shared" si="1"/>
        <v>49.38366208695443</v>
      </c>
      <c r="E12" s="23">
        <f t="shared" si="2"/>
        <v>6.4413472287331857</v>
      </c>
    </row>
    <row r="13" spans="2:6" x14ac:dyDescent="0.25">
      <c r="B13" s="13">
        <v>12.020242087675646</v>
      </c>
      <c r="C13" s="23">
        <f t="shared" si="0"/>
        <v>44.144339066988813</v>
      </c>
      <c r="D13" s="23">
        <f t="shared" si="1"/>
        <v>50.765989927037133</v>
      </c>
      <c r="E13" s="23">
        <f t="shared" si="2"/>
        <v>6.6216508600483195</v>
      </c>
    </row>
    <row r="14" spans="2:6" x14ac:dyDescent="0.25">
      <c r="B14" s="13">
        <v>13.222266296443211</v>
      </c>
      <c r="C14" s="23">
        <f t="shared" si="0"/>
        <v>45.346363275756374</v>
      </c>
      <c r="D14" s="23">
        <f t="shared" si="1"/>
        <v>52.148317767119828</v>
      </c>
      <c r="E14" s="23">
        <f t="shared" si="2"/>
        <v>6.8019544913634533</v>
      </c>
    </row>
    <row r="15" spans="2:6" x14ac:dyDescent="0.25">
      <c r="B15" s="13">
        <v>14.424290505210775</v>
      </c>
      <c r="C15" s="23">
        <f t="shared" si="0"/>
        <v>46.548387484523943</v>
      </c>
      <c r="D15" s="23">
        <f t="shared" si="1"/>
        <v>53.53064560720253</v>
      </c>
      <c r="E15" s="23">
        <f t="shared" si="2"/>
        <v>6.9822581226785871</v>
      </c>
    </row>
    <row r="16" spans="2:6" x14ac:dyDescent="0.25">
      <c r="B16" s="13">
        <v>15.62631471397834</v>
      </c>
      <c r="C16" s="23">
        <f t="shared" si="0"/>
        <v>47.750411693291504</v>
      </c>
      <c r="D16" s="23">
        <f t="shared" si="1"/>
        <v>54.912973447285225</v>
      </c>
      <c r="E16" s="23">
        <f t="shared" si="2"/>
        <v>7.162561753993721</v>
      </c>
    </row>
    <row r="17" spans="2:5" x14ac:dyDescent="0.25">
      <c r="B17" s="13">
        <v>16.828338922745903</v>
      </c>
      <c r="C17" s="23">
        <f t="shared" si="0"/>
        <v>48.952435902059065</v>
      </c>
      <c r="D17" s="23">
        <f t="shared" si="1"/>
        <v>56.29530128736792</v>
      </c>
      <c r="E17" s="23">
        <f t="shared" si="2"/>
        <v>7.3428653853088548</v>
      </c>
    </row>
    <row r="18" spans="2:5" x14ac:dyDescent="0.25">
      <c r="B18" s="13">
        <v>18.030363131513468</v>
      </c>
      <c r="C18" s="23">
        <f t="shared" si="0"/>
        <v>50.154460110826633</v>
      </c>
      <c r="D18" s="23">
        <f t="shared" si="1"/>
        <v>57.677629127450622</v>
      </c>
      <c r="E18" s="23">
        <f t="shared" si="2"/>
        <v>7.5231690166239886</v>
      </c>
    </row>
    <row r="19" spans="2:5" x14ac:dyDescent="0.25">
      <c r="B19" s="13">
        <v>19.232387340281033</v>
      </c>
      <c r="C19" s="23">
        <f t="shared" si="0"/>
        <v>51.356484319594202</v>
      </c>
      <c r="D19" s="23">
        <f t="shared" si="1"/>
        <v>59.059956967533324</v>
      </c>
      <c r="E19" s="23">
        <f t="shared" si="2"/>
        <v>7.7034726479391225</v>
      </c>
    </row>
    <row r="20" spans="2:5" x14ac:dyDescent="0.25">
      <c r="B20" s="13">
        <v>20.434411549048598</v>
      </c>
      <c r="C20" s="23">
        <f t="shared" si="0"/>
        <v>52.558508528361763</v>
      </c>
      <c r="D20" s="23">
        <f t="shared" si="1"/>
        <v>60.442284807616019</v>
      </c>
      <c r="E20" s="23">
        <f t="shared" si="2"/>
        <v>7.8837762792542563</v>
      </c>
    </row>
    <row r="21" spans="2:5" x14ac:dyDescent="0.25">
      <c r="B21" s="13">
        <v>21.636435757816162</v>
      </c>
      <c r="C21" s="23">
        <f t="shared" si="0"/>
        <v>53.760532737129324</v>
      </c>
      <c r="D21" s="23">
        <f t="shared" si="1"/>
        <v>61.824612647698721</v>
      </c>
      <c r="E21" s="23">
        <f t="shared" si="2"/>
        <v>8.0640799105693972</v>
      </c>
    </row>
    <row r="22" spans="2:5" x14ac:dyDescent="0.25">
      <c r="B22" s="13">
        <v>22.838459966583727</v>
      </c>
      <c r="C22" s="23">
        <f t="shared" si="0"/>
        <v>54.962556945896893</v>
      </c>
      <c r="D22" s="23">
        <f t="shared" si="1"/>
        <v>63.206940487781424</v>
      </c>
      <c r="E22" s="23">
        <f t="shared" si="2"/>
        <v>8.244383541884531</v>
      </c>
    </row>
    <row r="23" spans="2:5" x14ac:dyDescent="0.25">
      <c r="B23" s="13">
        <v>24.040484175351292</v>
      </c>
      <c r="C23" s="23">
        <f t="shared" si="0"/>
        <v>56.164581154664461</v>
      </c>
      <c r="D23" s="23">
        <f t="shared" si="1"/>
        <v>64.589268327864119</v>
      </c>
      <c r="E23" s="23">
        <f t="shared" si="2"/>
        <v>8.4246871731996578</v>
      </c>
    </row>
    <row r="24" spans="2:5" x14ac:dyDescent="0.25">
      <c r="B24" s="13">
        <v>25.242508384118857</v>
      </c>
      <c r="C24" s="23">
        <f t="shared" si="0"/>
        <v>57.366605363432022</v>
      </c>
      <c r="D24" s="23">
        <f t="shared" si="1"/>
        <v>65.971596167946814</v>
      </c>
      <c r="E24" s="23">
        <f t="shared" si="2"/>
        <v>8.6049908045147916</v>
      </c>
    </row>
    <row r="25" spans="2:5" x14ac:dyDescent="0.25">
      <c r="B25" s="13">
        <v>26.444532592886421</v>
      </c>
      <c r="C25" s="23">
        <f t="shared" si="0"/>
        <v>58.568629572199583</v>
      </c>
      <c r="D25" s="23">
        <f t="shared" si="1"/>
        <v>67.353924008029509</v>
      </c>
      <c r="E25" s="23">
        <f t="shared" si="2"/>
        <v>8.7852944358299254</v>
      </c>
    </row>
    <row r="26" spans="2:5" x14ac:dyDescent="0.25">
      <c r="B26" s="13">
        <v>27.646556801653986</v>
      </c>
      <c r="C26" s="23">
        <f t="shared" si="0"/>
        <v>59.770653780967152</v>
      </c>
      <c r="D26" s="23">
        <f t="shared" si="1"/>
        <v>68.736251848112218</v>
      </c>
      <c r="E26" s="23">
        <f t="shared" si="2"/>
        <v>8.9655980671450664</v>
      </c>
    </row>
    <row r="27" spans="2:5" x14ac:dyDescent="0.25">
      <c r="B27" s="13">
        <v>28.848581010421551</v>
      </c>
      <c r="C27" s="23">
        <f t="shared" si="0"/>
        <v>60.97267798973472</v>
      </c>
      <c r="D27" s="23">
        <f t="shared" si="1"/>
        <v>70.118579688194927</v>
      </c>
      <c r="E27" s="23">
        <f t="shared" si="2"/>
        <v>9.1459016984602073</v>
      </c>
    </row>
    <row r="28" spans="2:5" x14ac:dyDescent="0.25">
      <c r="B28" s="13">
        <v>30.050605219189116</v>
      </c>
      <c r="C28" s="23">
        <f t="shared" si="0"/>
        <v>62.174702198502281</v>
      </c>
      <c r="D28" s="23">
        <f t="shared" si="1"/>
        <v>71.500907528277622</v>
      </c>
      <c r="E28" s="23">
        <f t="shared" si="2"/>
        <v>9.3262053297753411</v>
      </c>
    </row>
    <row r="29" spans="2:5" x14ac:dyDescent="0.25">
      <c r="B29" s="13">
        <v>31.252629427956681</v>
      </c>
      <c r="C29" s="23">
        <f t="shared" si="0"/>
        <v>63.376726407269842</v>
      </c>
      <c r="D29" s="23">
        <f t="shared" si="1"/>
        <v>72.883235368360317</v>
      </c>
      <c r="E29" s="23">
        <f t="shared" si="2"/>
        <v>9.5065089610904749</v>
      </c>
    </row>
    <row r="30" spans="2:5" x14ac:dyDescent="0.25">
      <c r="B30" s="13">
        <v>32.454653636724245</v>
      </c>
      <c r="C30" s="23">
        <f t="shared" si="0"/>
        <v>64.578750616037411</v>
      </c>
      <c r="D30" s="23">
        <f t="shared" si="1"/>
        <v>74.265563208443012</v>
      </c>
      <c r="E30" s="23">
        <f t="shared" si="2"/>
        <v>9.6868125924056017</v>
      </c>
    </row>
    <row r="31" spans="2:5" x14ac:dyDescent="0.25">
      <c r="B31" s="13">
        <v>33.656677845491807</v>
      </c>
      <c r="C31" s="23">
        <f t="shared" si="0"/>
        <v>65.780774824804979</v>
      </c>
      <c r="D31" s="23">
        <f t="shared" si="1"/>
        <v>75.647891048525722</v>
      </c>
      <c r="E31" s="23">
        <f t="shared" si="2"/>
        <v>9.8671162237207426</v>
      </c>
    </row>
    <row r="32" spans="2:5" x14ac:dyDescent="0.25">
      <c r="B32" s="13">
        <v>34.858702054259375</v>
      </c>
      <c r="C32" s="23">
        <f t="shared" si="0"/>
        <v>66.982799033572547</v>
      </c>
      <c r="D32" s="23">
        <f t="shared" si="1"/>
        <v>77.030218888608417</v>
      </c>
      <c r="E32" s="23">
        <f t="shared" si="2"/>
        <v>10.047419855035869</v>
      </c>
    </row>
    <row r="33" spans="2:5" x14ac:dyDescent="0.25">
      <c r="B33" s="13">
        <v>36.060726263026936</v>
      </c>
      <c r="C33" s="23">
        <f t="shared" si="0"/>
        <v>68.184823242340102</v>
      </c>
      <c r="D33" s="23">
        <f t="shared" si="1"/>
        <v>78.412546728691112</v>
      </c>
      <c r="E33" s="23">
        <f t="shared" si="2"/>
        <v>10.22772348635101</v>
      </c>
    </row>
  </sheetData>
  <sheetProtection sheet="1" objects="1" scenarios="1" selectLockedCells="1" selectUnlockedCells="1"/>
  <printOptions gridLines="1" gridLinesSet="0"/>
  <pageMargins left="0.75" right="0.75" top="1" bottom="1" header="0.511811024" footer="0.511811024"/>
  <pageSetup paperSize="9" orientation="portrait" horizontalDpi="300" verticalDpi="1200" r:id="rId1"/>
  <headerFooter alignWithMargins="0">
    <oddHeader>&amp;A</oddHeader>
    <oddFooter>Pàgina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41696-9A46-43B9-9474-42DB3D538B47}">
  <dimension ref="A1:H16"/>
  <sheetViews>
    <sheetView workbookViewId="0">
      <selection activeCell="B10" sqref="B10"/>
    </sheetView>
  </sheetViews>
  <sheetFormatPr defaultColWidth="11.42578125" defaultRowHeight="15" x14ac:dyDescent="0.25"/>
  <cols>
    <col min="1" max="1" width="22.42578125" style="12" bestFit="1" customWidth="1"/>
    <col min="2" max="3" width="11.5703125" style="12" bestFit="1" customWidth="1"/>
    <col min="4" max="4" width="11.7109375" style="12" bestFit="1" customWidth="1"/>
    <col min="5" max="5" width="11.5703125" style="12" bestFit="1" customWidth="1"/>
    <col min="6" max="16384" width="11.42578125" style="12"/>
  </cols>
  <sheetData>
    <row r="1" spans="1:8" ht="18.75" x14ac:dyDescent="0.3">
      <c r="A1" s="29" t="s">
        <v>61</v>
      </c>
      <c r="B1" s="15"/>
      <c r="C1" s="15"/>
      <c r="D1" s="15"/>
      <c r="E1" s="15"/>
      <c r="F1" s="15"/>
    </row>
    <row r="3" spans="1:8" x14ac:dyDescent="0.25">
      <c r="A3" s="27" t="s">
        <v>62</v>
      </c>
      <c r="B3" s="28" t="s">
        <v>63</v>
      </c>
      <c r="C3" s="28" t="s">
        <v>64</v>
      </c>
      <c r="D3" s="28" t="s">
        <v>65</v>
      </c>
      <c r="E3" s="28" t="s">
        <v>66</v>
      </c>
      <c r="F3" s="28" t="s">
        <v>67</v>
      </c>
    </row>
    <row r="4" spans="1:8" x14ac:dyDescent="0.25">
      <c r="A4" s="12" t="s">
        <v>68</v>
      </c>
      <c r="B4" s="16">
        <v>20000</v>
      </c>
      <c r="C4" s="16">
        <v>12000</v>
      </c>
      <c r="D4" s="16">
        <v>150000</v>
      </c>
      <c r="E4" s="16">
        <v>17500</v>
      </c>
      <c r="F4" s="30"/>
    </row>
    <row r="5" spans="1:8" x14ac:dyDescent="0.25">
      <c r="A5" s="12" t="s">
        <v>69</v>
      </c>
      <c r="B5" s="16">
        <v>30000</v>
      </c>
      <c r="C5" s="16">
        <v>80000</v>
      </c>
      <c r="D5" s="16">
        <v>200000</v>
      </c>
      <c r="E5" s="16">
        <v>20000</v>
      </c>
      <c r="F5" s="30"/>
    </row>
    <row r="6" spans="1:8" x14ac:dyDescent="0.25">
      <c r="A6" s="12" t="s">
        <v>70</v>
      </c>
      <c r="B6" s="16">
        <v>24000</v>
      </c>
      <c r="C6" s="16">
        <v>20000</v>
      </c>
      <c r="D6" s="16">
        <v>300000</v>
      </c>
      <c r="E6" s="16">
        <v>50000</v>
      </c>
      <c r="F6" s="30"/>
    </row>
    <row r="7" spans="1:8" x14ac:dyDescent="0.25">
      <c r="A7" s="12" t="s">
        <v>71</v>
      </c>
      <c r="B7" s="16">
        <v>100000</v>
      </c>
      <c r="C7" s="16">
        <v>40000</v>
      </c>
      <c r="D7" s="16">
        <v>500000</v>
      </c>
      <c r="E7" s="16">
        <v>10000</v>
      </c>
      <c r="F7" s="30"/>
    </row>
    <row r="8" spans="1:8" x14ac:dyDescent="0.25">
      <c r="A8" s="12" t="s">
        <v>72</v>
      </c>
      <c r="B8" s="16">
        <v>29000</v>
      </c>
      <c r="C8" s="16">
        <v>30000</v>
      </c>
      <c r="D8" s="16">
        <v>230000</v>
      </c>
      <c r="E8" s="16">
        <v>15000</v>
      </c>
      <c r="F8" s="30"/>
      <c r="H8" s="32"/>
    </row>
    <row r="9" spans="1:8" x14ac:dyDescent="0.25">
      <c r="A9" s="17"/>
      <c r="B9" s="18"/>
      <c r="C9" s="18"/>
      <c r="D9" s="18"/>
      <c r="E9" s="18"/>
      <c r="F9" s="17"/>
    </row>
    <row r="10" spans="1:8" x14ac:dyDescent="0.25">
      <c r="A10" s="19" t="s">
        <v>67</v>
      </c>
      <c r="B10" s="31"/>
      <c r="C10" s="31"/>
      <c r="D10" s="31"/>
      <c r="E10" s="31"/>
    </row>
    <row r="11" spans="1:8" x14ac:dyDescent="0.25">
      <c r="A11" s="19" t="s">
        <v>75</v>
      </c>
      <c r="B11" s="30"/>
      <c r="C11" s="30"/>
      <c r="D11" s="30"/>
      <c r="E11" s="30"/>
      <c r="H11" s="32"/>
    </row>
    <row r="15" spans="1:8" x14ac:dyDescent="0.25">
      <c r="B15" s="34" t="s">
        <v>63</v>
      </c>
      <c r="C15" s="34" t="s">
        <v>64</v>
      </c>
      <c r="D15" s="34" t="s">
        <v>65</v>
      </c>
      <c r="E15" s="34" t="s">
        <v>66</v>
      </c>
    </row>
    <row r="16" spans="1:8" x14ac:dyDescent="0.25">
      <c r="A16" s="33" t="s">
        <v>73</v>
      </c>
      <c r="B16" s="20">
        <v>0.87146755135648435</v>
      </c>
      <c r="C16" s="20">
        <v>1.3102063875566454</v>
      </c>
      <c r="D16" s="20">
        <v>4.026781099371342E-3</v>
      </c>
      <c r="E16" s="20">
        <v>0.33656677845491811</v>
      </c>
    </row>
  </sheetData>
  <printOptions gridLines="1" gridLinesSet="0"/>
  <pageMargins left="0.75" right="0.75" top="1" bottom="1" header="0.511811024" footer="0.511811024"/>
  <headerFooter alignWithMargins="0">
    <oddHeader>&amp;A</oddHeader>
    <oddFooter>Pàgina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10</vt:i4>
      </vt:variant>
    </vt:vector>
  </HeadingPairs>
  <TitlesOfParts>
    <vt:vector size="10" baseType="lpstr">
      <vt:lpstr>Relativa</vt:lpstr>
      <vt:lpstr>Absoluta o mixta</vt:lpstr>
      <vt:lpstr>Taxis</vt:lpstr>
      <vt:lpstr>Taxis (2)</vt:lpstr>
      <vt:lpstr>Vendes trimestrals</vt:lpstr>
      <vt:lpstr>Vendes trimestrals (2)</vt:lpstr>
      <vt:lpstr>Associats, SL</vt:lpstr>
      <vt:lpstr>Associats, SL (2)</vt:lpstr>
      <vt:lpstr>Moneda Estrangera</vt:lpstr>
      <vt:lpstr>Moneda Estrangera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2022-10-14T11:25:53Z</dcterms:created>
  <dcterms:modified xsi:type="dcterms:W3CDTF">2022-11-12T14:45:39Z</dcterms:modified>
</cp:coreProperties>
</file>